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Detection range calculator LPR/p7/"/>
    </mc:Choice>
  </mc:AlternateContent>
  <xr:revisionPtr revIDLastSave="0" documentId="13_ncr:1_{7F5FBDE0-3299-6E45-9578-00E1F9D61CC3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Calc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E75" i="1" s="1"/>
  <c r="D74" i="1"/>
  <c r="E74" i="1" s="1"/>
  <c r="D73" i="1"/>
  <c r="E73" i="1" s="1"/>
  <c r="D72" i="1"/>
  <c r="E72" i="1" s="1"/>
  <c r="D71" i="1"/>
  <c r="E71" i="1" s="1"/>
  <c r="D67" i="1"/>
  <c r="E67" i="1" s="1"/>
  <c r="D66" i="1"/>
  <c r="E66" i="1" s="1"/>
  <c r="D65" i="1"/>
  <c r="E65" i="1" s="1"/>
  <c r="D64" i="1"/>
  <c r="E64" i="1" s="1"/>
  <c r="D63" i="1"/>
  <c r="E63" i="1" s="1"/>
  <c r="D59" i="1"/>
  <c r="E59" i="1" s="1"/>
  <c r="D58" i="1"/>
  <c r="E58" i="1" s="1"/>
  <c r="D57" i="1"/>
  <c r="E57" i="1" s="1"/>
  <c r="D56" i="1"/>
  <c r="E56" i="1" s="1"/>
  <c r="D55" i="1"/>
  <c r="E55" i="1" s="1"/>
  <c r="D51" i="1"/>
  <c r="E51" i="1" s="1"/>
  <c r="D50" i="1"/>
  <c r="E50" i="1" s="1"/>
  <c r="D49" i="1"/>
  <c r="E49" i="1" s="1"/>
  <c r="D48" i="1"/>
  <c r="E48" i="1" s="1"/>
  <c r="D47" i="1"/>
  <c r="E47" i="1" s="1"/>
  <c r="D43" i="1"/>
  <c r="E43" i="1" s="1"/>
  <c r="D42" i="1"/>
  <c r="E42" i="1" s="1"/>
  <c r="D41" i="1"/>
  <c r="E41" i="1" s="1"/>
  <c r="D40" i="1"/>
  <c r="E40" i="1" s="1"/>
  <c r="D39" i="1"/>
  <c r="E39" i="1" s="1"/>
  <c r="D35" i="1"/>
  <c r="E35" i="1" s="1"/>
  <c r="D34" i="1"/>
  <c r="E34" i="1" s="1"/>
  <c r="D33" i="1"/>
  <c r="E33" i="1" s="1"/>
  <c r="D32" i="1"/>
  <c r="E32" i="1" s="1"/>
  <c r="D31" i="1"/>
  <c r="E31" i="1" s="1"/>
  <c r="D27" i="1"/>
  <c r="E27" i="1" s="1"/>
  <c r="D26" i="1"/>
  <c r="E26" i="1" s="1"/>
  <c r="D25" i="1"/>
  <c r="E25" i="1" s="1"/>
  <c r="D24" i="1"/>
  <c r="E24" i="1" s="1"/>
  <c r="D23" i="1"/>
  <c r="E23" i="1" s="1"/>
  <c r="G43" i="1" l="1"/>
  <c r="F43" i="1"/>
  <c r="G65" i="1"/>
  <c r="F65" i="1"/>
  <c r="G55" i="1"/>
  <c r="F55" i="1"/>
  <c r="G58" i="1"/>
  <c r="F58" i="1"/>
  <c r="G26" i="1"/>
  <c r="F26" i="1"/>
  <c r="G51" i="1"/>
  <c r="F51" i="1"/>
  <c r="G41" i="1"/>
  <c r="F41" i="1"/>
  <c r="G31" i="1"/>
  <c r="F31" i="1"/>
  <c r="G56" i="1"/>
  <c r="F56" i="1"/>
  <c r="G32" i="1"/>
  <c r="F32" i="1"/>
  <c r="G71" i="1"/>
  <c r="F71" i="1"/>
  <c r="G47" i="1"/>
  <c r="F47" i="1"/>
  <c r="G72" i="1"/>
  <c r="F72" i="1"/>
  <c r="G34" i="1"/>
  <c r="F34" i="1"/>
  <c r="G59" i="1"/>
  <c r="F59" i="1"/>
  <c r="G35" i="1"/>
  <c r="F35" i="1"/>
  <c r="G63" i="1"/>
  <c r="F63" i="1"/>
  <c r="G74" i="1"/>
  <c r="F74" i="1"/>
  <c r="G40" i="1"/>
  <c r="F40" i="1"/>
  <c r="G27" i="1"/>
  <c r="F27" i="1"/>
  <c r="G66" i="1"/>
  <c r="F66" i="1"/>
  <c r="G42" i="1"/>
  <c r="F42" i="1"/>
  <c r="G67" i="1"/>
  <c r="F67" i="1"/>
  <c r="G57" i="1"/>
  <c r="F57" i="1"/>
  <c r="G33" i="1"/>
  <c r="F33" i="1"/>
  <c r="G23" i="1"/>
  <c r="F23" i="1"/>
  <c r="G48" i="1"/>
  <c r="F48" i="1"/>
  <c r="G73" i="1"/>
  <c r="F73" i="1"/>
  <c r="G24" i="1"/>
  <c r="F24" i="1"/>
  <c r="G49" i="1"/>
  <c r="F49" i="1"/>
  <c r="G25" i="1"/>
  <c r="F25" i="1"/>
  <c r="G39" i="1"/>
  <c r="F39" i="1"/>
  <c r="G50" i="1"/>
  <c r="F50" i="1"/>
  <c r="G64" i="1"/>
  <c r="F64" i="1"/>
  <c r="G75" i="1"/>
  <c r="F75" i="1"/>
</calcChain>
</file>

<file path=xl/sharedStrings.xml><?xml version="1.0" encoding="utf-8"?>
<sst xmlns="http://schemas.openxmlformats.org/spreadsheetml/2006/main" count="54" uniqueCount="26">
  <si>
    <t>Sensor</t>
  </si>
  <si>
    <t>B040 (120° x 60°)</t>
  </si>
  <si>
    <t>B050 (95° x 50°)</t>
  </si>
  <si>
    <t>B080 (60° x 33°)</t>
  </si>
  <si>
    <t>B100 (45° x 25°)</t>
  </si>
  <si>
    <t>B150 (30° x 17°)</t>
  </si>
  <si>
    <t>B280 (15° x 8,5°)</t>
  </si>
  <si>
    <t>Resolution
(horizontal)</t>
  </si>
  <si>
    <t>Resolution
(vertical)</t>
  </si>
  <si>
    <t>Pixel/m 
(vertical)</t>
  </si>
  <si>
    <t>Character height sufficient
(min. 14 px)</t>
  </si>
  <si>
    <t>Character height not too high
(max. 70 px)</t>
  </si>
  <si>
    <t>Character height 
in pixels</t>
  </si>
  <si>
    <t>Entfernung 
Kennzeichenerkennung (in m)</t>
  </si>
  <si>
    <t>MOBOTIX P7: Calculation of character height in pixels per distance for LPR planning</t>
  </si>
  <si>
    <t>B500 (8° x 4,5°)</t>
  </si>
  <si>
    <t>Minimum distance (in m)</t>
  </si>
  <si>
    <t>Maximum distance (in m)</t>
  </si>
  <si>
    <t>*Character height in pixels: The character height in pixels is automatically calculated and displayed for each distance entered</t>
  </si>
  <si>
    <t>*Character height sufficient: The character height must be at least 14 pixels. Sufficient= ✔️, Not sufficient= ❌.</t>
  </si>
  <si>
    <t>*Character height not too high: The character height must be &lt;= 70 pixels. Sufficient= ✔️, Not sufficient= ❌.</t>
  </si>
  <si>
    <t>Mandatory fields 
(Please fill in in this order)</t>
  </si>
  <si>
    <t>1. enter distance of license plate recognition (in meters)</t>
  </si>
  <si>
    <t>Note: This calculator calculates the character height based on fixed data. No guarantee for real installations! Distances may vary depending on the environment/installation!</t>
  </si>
  <si>
    <t>Note: The recommended character height is 20px - 50px!</t>
  </si>
  <si>
    <t>License plate recognition is possible within these distances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</si>
</sst>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4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8" fillId="7" borderId="1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64" fontId="4" fillId="8" borderId="1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723899</xdr:colOff>
      <xdr:row>10</xdr:row>
      <xdr:rowOff>38100</xdr:rowOff>
    </xdr:from>
    <xdr:to>
      <xdr:col>18</xdr:col>
      <xdr:colOff>490251</xdr:colOff>
      <xdr:row>21</xdr:row>
      <xdr:rowOff>277586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03CD1E-5C91-E546-B314-371DE8634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7399" y="3175000"/>
          <a:ext cx="8719853" cy="3568700"/>
        </a:xfrm>
        <a:prstGeom prst="rect">
          <a:avLst/>
        </a:prstGeom>
      </xdr:spPr>
    </xdr:pic>
    <xdr:clientData/>
  </xdr:twoCellAnchor>
  <xdr:twoCellAnchor editAs="oneCell">
    <xdr:from>
      <xdr:col>9</xdr:col>
      <xdr:colOff>685801</xdr:colOff>
      <xdr:row>24</xdr:row>
      <xdr:rowOff>101600</xdr:rowOff>
    </xdr:from>
    <xdr:to>
      <xdr:col>18</xdr:col>
      <xdr:colOff>546100</xdr:colOff>
      <xdr:row>36</xdr:row>
      <xdr:rowOff>45482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6A05F78-462C-3C47-B08D-1BFB4EC66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9301" y="7213600"/>
          <a:ext cx="8813800" cy="3285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5"/>
  <sheetViews>
    <sheetView tabSelected="1" topLeftCell="A15" zoomScale="70" zoomScaleNormal="70" workbookViewId="0">
      <selection activeCell="H24" sqref="H24"/>
    </sheetView>
  </sheetViews>
  <sheetFormatPr baseColWidth="10" defaultColWidth="8.83203125" defaultRowHeight="15" x14ac:dyDescent="0.2"/>
  <cols>
    <col min="1" max="1" width="21.1640625" customWidth="1"/>
    <col min="2" max="2" width="17" customWidth="1"/>
    <col min="3" max="3" width="15.33203125" customWidth="1"/>
    <col min="4" max="4" width="18.83203125" bestFit="1" customWidth="1"/>
    <col min="5" max="5" width="22" customWidth="1"/>
    <col min="6" max="6" width="21" bestFit="1" customWidth="1"/>
    <col min="7" max="7" width="24.33203125" bestFit="1" customWidth="1"/>
    <col min="8" max="8" width="30" bestFit="1" customWidth="1"/>
    <col min="9" max="9" width="48.83203125" customWidth="1"/>
    <col min="10" max="10" width="27.1640625" customWidth="1"/>
    <col min="11" max="11" width="28.5" bestFit="1" customWidth="1"/>
  </cols>
  <sheetData>
    <row r="2" spans="1:11" ht="43" customHeight="1" x14ac:dyDescent="0.2">
      <c r="A2" s="27" t="s">
        <v>14</v>
      </c>
      <c r="B2" s="28"/>
      <c r="C2" s="28"/>
      <c r="D2" s="28"/>
      <c r="E2" s="28"/>
      <c r="F2" s="28"/>
      <c r="G2" s="28"/>
      <c r="H2" s="28"/>
      <c r="I2" s="28"/>
    </row>
    <row r="4" spans="1:11" ht="21" x14ac:dyDescent="0.25">
      <c r="A4" s="10"/>
      <c r="B4" s="11"/>
      <c r="C4" s="11"/>
      <c r="D4" s="11"/>
      <c r="E4" s="11"/>
      <c r="F4" s="11"/>
      <c r="G4" s="11"/>
      <c r="H4" s="11"/>
      <c r="I4" s="11"/>
    </row>
    <row r="5" spans="1:11" ht="19" x14ac:dyDescent="0.25">
      <c r="A5" s="1"/>
      <c r="B5" s="2"/>
      <c r="C5" s="2"/>
      <c r="D5" s="2"/>
      <c r="E5" s="2"/>
      <c r="F5" s="2"/>
      <c r="G5" s="2"/>
      <c r="H5" s="2"/>
      <c r="I5" s="2"/>
    </row>
    <row r="6" spans="1:11" ht="21" x14ac:dyDescent="0.25">
      <c r="A6" s="29" t="s">
        <v>18</v>
      </c>
      <c r="B6" s="29"/>
      <c r="C6" s="29"/>
      <c r="D6" s="29"/>
      <c r="E6" s="29"/>
      <c r="F6" s="29"/>
      <c r="G6" s="29"/>
      <c r="H6" s="2"/>
      <c r="I6" s="2"/>
      <c r="J6" s="2"/>
      <c r="K6" s="2"/>
    </row>
    <row r="7" spans="1:11" ht="21" x14ac:dyDescent="0.25">
      <c r="A7" s="30" t="s">
        <v>19</v>
      </c>
      <c r="B7" s="30"/>
      <c r="C7" s="30"/>
      <c r="D7" s="30"/>
      <c r="E7" s="30"/>
      <c r="F7" s="30"/>
      <c r="G7" s="30"/>
      <c r="H7" s="12"/>
      <c r="I7" s="12"/>
      <c r="J7" s="2"/>
      <c r="K7" s="2"/>
    </row>
    <row r="8" spans="1:11" ht="21" x14ac:dyDescent="0.25">
      <c r="A8" s="32" t="s">
        <v>20</v>
      </c>
      <c r="B8" s="32"/>
      <c r="C8" s="32"/>
      <c r="D8" s="32"/>
      <c r="E8" s="32"/>
      <c r="F8" s="32"/>
      <c r="G8" s="32"/>
    </row>
    <row r="11" spans="1:11" ht="24" x14ac:dyDescent="0.3">
      <c r="A11" s="33" t="s">
        <v>21</v>
      </c>
      <c r="B11" s="34"/>
      <c r="C11" s="34"/>
      <c r="D11" s="34"/>
      <c r="E11" s="34"/>
      <c r="F11" s="34"/>
    </row>
    <row r="12" spans="1:11" ht="21" x14ac:dyDescent="0.25">
      <c r="A12" s="35" t="s">
        <v>22</v>
      </c>
      <c r="B12" s="35"/>
      <c r="C12" s="35"/>
      <c r="D12" s="35"/>
      <c r="E12" s="35"/>
      <c r="F12" s="35"/>
      <c r="G12" s="35"/>
      <c r="H12" s="35"/>
    </row>
    <row r="17" spans="1:9" ht="21" x14ac:dyDescent="0.25">
      <c r="A17" s="36" t="s">
        <v>23</v>
      </c>
      <c r="B17" s="36"/>
      <c r="C17" s="36"/>
      <c r="D17" s="36"/>
      <c r="E17" s="36"/>
      <c r="F17" s="36"/>
      <c r="G17" s="36"/>
      <c r="H17" s="36"/>
      <c r="I17" s="36"/>
    </row>
    <row r="18" spans="1:9" ht="21" x14ac:dyDescent="0.25">
      <c r="A18" s="36" t="s">
        <v>24</v>
      </c>
      <c r="B18" s="36"/>
      <c r="C18" s="36"/>
      <c r="D18" s="36"/>
    </row>
    <row r="20" spans="1:9" ht="66" x14ac:dyDescent="0.2">
      <c r="A20" s="8" t="s">
        <v>13</v>
      </c>
      <c r="B20" s="9">
        <v>10</v>
      </c>
    </row>
    <row r="21" spans="1:9" ht="24" x14ac:dyDescent="0.3">
      <c r="H21" s="31" t="s">
        <v>25</v>
      </c>
      <c r="I21" s="31"/>
    </row>
    <row r="22" spans="1:9" ht="66" x14ac:dyDescent="0.2">
      <c r="A22" s="3" t="s">
        <v>0</v>
      </c>
      <c r="B22" s="6" t="s">
        <v>7</v>
      </c>
      <c r="C22" s="6" t="s">
        <v>8</v>
      </c>
      <c r="D22" s="6" t="s">
        <v>9</v>
      </c>
      <c r="E22" s="7" t="s">
        <v>12</v>
      </c>
      <c r="F22" s="4" t="s">
        <v>10</v>
      </c>
      <c r="G22" s="5" t="s">
        <v>11</v>
      </c>
      <c r="H22" s="13" t="s">
        <v>16</v>
      </c>
      <c r="I22" s="14" t="s">
        <v>17</v>
      </c>
    </row>
    <row r="23" spans="1:9" ht="21" x14ac:dyDescent="0.25">
      <c r="A23" s="15" t="s">
        <v>1</v>
      </c>
      <c r="B23" s="16">
        <v>640</v>
      </c>
      <c r="C23" s="16">
        <v>480</v>
      </c>
      <c r="D23" s="17">
        <f>C23/(2*B20*TAN(RADIANS(60/2)))</f>
        <v>41.569219381653056</v>
      </c>
      <c r="E23" s="17">
        <f>D23*(75/1000)</f>
        <v>3.117691453623979</v>
      </c>
      <c r="F23" s="16" t="str">
        <f>IF(E23&gt;=14,"✔️","❌")</f>
        <v>❌</v>
      </c>
      <c r="G23" s="16" t="str">
        <f>IF(E23&lt;=70,"✔️","❌")</f>
        <v>✔️</v>
      </c>
      <c r="H23" s="18">
        <v>0.5</v>
      </c>
      <c r="I23" s="19">
        <v>2.2000000000000002</v>
      </c>
    </row>
    <row r="24" spans="1:9" ht="21" x14ac:dyDescent="0.25">
      <c r="A24" s="15" t="s">
        <v>1</v>
      </c>
      <c r="B24" s="16">
        <v>800</v>
      </c>
      <c r="C24" s="16">
        <v>600</v>
      </c>
      <c r="D24" s="17">
        <f>C24/(2*B20*TAN(RADIANS(60/2)))</f>
        <v>51.96152422706632</v>
      </c>
      <c r="E24" s="17">
        <f t="shared" ref="E24:E27" si="0">D24*(75/1000)</f>
        <v>3.897114317029974</v>
      </c>
      <c r="F24" s="16" t="str">
        <f t="shared" ref="F24:F27" si="1">IF(E24&gt;=14,"✔️","❌")</f>
        <v>❌</v>
      </c>
      <c r="G24" s="16" t="str">
        <f>IF(E24&lt;=70,"✔️","❌")</f>
        <v>✔️</v>
      </c>
      <c r="H24" s="18">
        <v>0.6</v>
      </c>
      <c r="I24" s="19">
        <v>2.7</v>
      </c>
    </row>
    <row r="25" spans="1:9" ht="21" x14ac:dyDescent="0.25">
      <c r="A25" s="15" t="s">
        <v>1</v>
      </c>
      <c r="B25" s="16">
        <v>1280</v>
      </c>
      <c r="C25" s="16">
        <v>720</v>
      </c>
      <c r="D25" s="17">
        <f>C25/(2*B20*TAN(RADIANS(60/2)))</f>
        <v>62.353829072479584</v>
      </c>
      <c r="E25" s="17">
        <f t="shared" si="0"/>
        <v>4.676537180435969</v>
      </c>
      <c r="F25" s="16" t="str">
        <f t="shared" si="1"/>
        <v>❌</v>
      </c>
      <c r="G25" s="16" t="str">
        <f>IF(E25&lt;=70,"✔️","❌")</f>
        <v>✔️</v>
      </c>
      <c r="H25" s="18">
        <v>0.7</v>
      </c>
      <c r="I25" s="19">
        <v>3.3</v>
      </c>
    </row>
    <row r="26" spans="1:9" ht="21" x14ac:dyDescent="0.25">
      <c r="A26" s="15" t="s">
        <v>1</v>
      </c>
      <c r="B26" s="16">
        <v>1920</v>
      </c>
      <c r="C26" s="16">
        <v>1080</v>
      </c>
      <c r="D26" s="17">
        <f>C26/(2*B20*TAN(RADIANS(60/2)))</f>
        <v>93.530743608719376</v>
      </c>
      <c r="E26" s="17">
        <f t="shared" si="0"/>
        <v>7.0148057706539531</v>
      </c>
      <c r="F26" s="16" t="str">
        <f t="shared" si="1"/>
        <v>❌</v>
      </c>
      <c r="G26" s="16" t="str">
        <f>IF(E26&lt;=70,"✔️","❌")</f>
        <v>✔️</v>
      </c>
      <c r="H26" s="18">
        <v>1.1000000000000001</v>
      </c>
      <c r="I26" s="37">
        <v>5</v>
      </c>
    </row>
    <row r="27" spans="1:9" ht="21" x14ac:dyDescent="0.25">
      <c r="A27" s="15" t="s">
        <v>1</v>
      </c>
      <c r="B27" s="16">
        <v>3840</v>
      </c>
      <c r="C27" s="16">
        <v>2160</v>
      </c>
      <c r="D27" s="17">
        <f>C27/(2*B20*TAN(RADIANS(60/2)))</f>
        <v>187.06148721743875</v>
      </c>
      <c r="E27" s="17">
        <f t="shared" si="0"/>
        <v>14.029611541307906</v>
      </c>
      <c r="F27" s="16" t="str">
        <f t="shared" si="1"/>
        <v>✔️</v>
      </c>
      <c r="G27" s="16" t="str">
        <f>IF(E27&lt;=70,"✔️","❌")</f>
        <v>✔️</v>
      </c>
      <c r="H27" s="18">
        <v>2.1</v>
      </c>
      <c r="I27" s="37">
        <v>10</v>
      </c>
    </row>
    <row r="28" spans="1:9" ht="21" x14ac:dyDescent="0.25">
      <c r="A28" s="10"/>
      <c r="B28" s="11"/>
      <c r="C28" s="11"/>
      <c r="D28" s="11"/>
      <c r="E28" s="20"/>
      <c r="F28" s="20"/>
      <c r="G28" s="11"/>
      <c r="H28" s="11"/>
      <c r="I28" s="11"/>
    </row>
    <row r="29" spans="1:9" ht="21" x14ac:dyDescent="0.25">
      <c r="A29" s="10"/>
      <c r="B29" s="11"/>
      <c r="C29" s="11"/>
      <c r="D29" s="11"/>
      <c r="E29" s="20"/>
      <c r="F29" s="20"/>
      <c r="G29" s="11"/>
      <c r="H29" s="11"/>
      <c r="I29" s="11"/>
    </row>
    <row r="30" spans="1:9" ht="21" x14ac:dyDescent="0.25">
      <c r="A30" s="10"/>
      <c r="B30" s="11"/>
      <c r="C30" s="11"/>
      <c r="D30" s="11"/>
      <c r="E30" s="20"/>
      <c r="F30" s="20"/>
      <c r="G30" s="11"/>
      <c r="H30" s="11"/>
      <c r="I30" s="11"/>
    </row>
    <row r="31" spans="1:9" ht="21" x14ac:dyDescent="0.25">
      <c r="A31" s="21" t="s">
        <v>2</v>
      </c>
      <c r="B31" s="16">
        <v>640</v>
      </c>
      <c r="C31" s="16">
        <v>480</v>
      </c>
      <c r="D31" s="17">
        <f>C31/(2*B20*TAN(RADIANS(50/2)))</f>
        <v>51.468166092229403</v>
      </c>
      <c r="E31" s="17">
        <f>D31*(75/1000)</f>
        <v>3.8601124569172049</v>
      </c>
      <c r="F31" s="16" t="str">
        <f>IF(E31&gt;=14,"✔️","❌")</f>
        <v>❌</v>
      </c>
      <c r="G31" s="16" t="str">
        <f>IF(E31&lt;=70,"✔️","❌")</f>
        <v>✔️</v>
      </c>
      <c r="H31" s="18">
        <v>0.6</v>
      </c>
      <c r="I31" s="19">
        <v>2.7</v>
      </c>
    </row>
    <row r="32" spans="1:9" ht="21" x14ac:dyDescent="0.25">
      <c r="A32" s="21" t="s">
        <v>2</v>
      </c>
      <c r="B32" s="16">
        <v>800</v>
      </c>
      <c r="C32" s="16">
        <v>600</v>
      </c>
      <c r="D32" s="17">
        <f>C32/(2*B20*TAN(RADIANS(50/2)))</f>
        <v>64.335207615286748</v>
      </c>
      <c r="E32" s="17">
        <f t="shared" ref="E32:E35" si="2">D32*(75/1000)</f>
        <v>4.8251405711465063</v>
      </c>
      <c r="F32" s="16" t="str">
        <f t="shared" ref="F32:F35" si="3">IF(E32&gt;=14,"✔️","❌")</f>
        <v>❌</v>
      </c>
      <c r="G32" s="16" t="str">
        <f>IF(E32&lt;=70,"✔️","❌")</f>
        <v>✔️</v>
      </c>
      <c r="H32" s="18">
        <v>0.7</v>
      </c>
      <c r="I32" s="19">
        <v>3.4</v>
      </c>
    </row>
    <row r="33" spans="1:9" ht="21" x14ac:dyDescent="0.25">
      <c r="A33" s="21" t="s">
        <v>2</v>
      </c>
      <c r="B33" s="16">
        <v>1280</v>
      </c>
      <c r="C33" s="16">
        <v>720</v>
      </c>
      <c r="D33" s="17">
        <f>C33/(2*B20*TAN(RADIANS(50/2)))</f>
        <v>77.202249138344101</v>
      </c>
      <c r="E33" s="17">
        <f t="shared" si="2"/>
        <v>5.7901686853758072</v>
      </c>
      <c r="F33" s="16" t="str">
        <f t="shared" si="3"/>
        <v>❌</v>
      </c>
      <c r="G33" s="16" t="str">
        <f>IF(E33&lt;=70,"✔️","❌")</f>
        <v>✔️</v>
      </c>
      <c r="H33" s="18">
        <v>0.9</v>
      </c>
      <c r="I33" s="19">
        <v>4.0999999999999996</v>
      </c>
    </row>
    <row r="34" spans="1:9" ht="21" x14ac:dyDescent="0.25">
      <c r="A34" s="21" t="s">
        <v>2</v>
      </c>
      <c r="B34" s="16">
        <v>1920</v>
      </c>
      <c r="C34" s="16">
        <v>1080</v>
      </c>
      <c r="D34" s="17">
        <f>C34/(2*B20*TAN(RADIANS(50/2)))</f>
        <v>115.80337370751616</v>
      </c>
      <c r="E34" s="17">
        <f t="shared" si="2"/>
        <v>8.6852530280637108</v>
      </c>
      <c r="F34" s="16" t="str">
        <f t="shared" si="3"/>
        <v>❌</v>
      </c>
      <c r="G34" s="16" t="str">
        <f>IF(E34&lt;=70,"✔️","❌")</f>
        <v>✔️</v>
      </c>
      <c r="H34" s="18">
        <v>1.3</v>
      </c>
      <c r="I34" s="19">
        <v>6.2</v>
      </c>
    </row>
    <row r="35" spans="1:9" ht="21" x14ac:dyDescent="0.25">
      <c r="A35" s="21" t="s">
        <v>2</v>
      </c>
      <c r="B35" s="16">
        <v>3840</v>
      </c>
      <c r="C35" s="16">
        <v>2160</v>
      </c>
      <c r="D35" s="17">
        <f>C35/(2*B20*TAN(RADIANS(50/2)))</f>
        <v>231.60674741503232</v>
      </c>
      <c r="E35" s="17">
        <f t="shared" si="2"/>
        <v>17.370506056127422</v>
      </c>
      <c r="F35" s="16" t="str">
        <f t="shared" si="3"/>
        <v>✔️</v>
      </c>
      <c r="G35" s="16" t="str">
        <f>IF(E35&lt;=70,"✔️","❌")</f>
        <v>✔️</v>
      </c>
      <c r="H35" s="18">
        <v>2.5</v>
      </c>
      <c r="I35" s="19">
        <v>12.4</v>
      </c>
    </row>
    <row r="36" spans="1:9" ht="21" x14ac:dyDescent="0.25">
      <c r="A36" s="22"/>
      <c r="B36" s="23"/>
      <c r="C36" s="23"/>
      <c r="D36" s="24"/>
      <c r="E36" s="24"/>
      <c r="F36" s="23"/>
      <c r="G36" s="23"/>
      <c r="H36" s="11"/>
      <c r="I36" s="11"/>
    </row>
    <row r="37" spans="1:9" ht="21" x14ac:dyDescent="0.25">
      <c r="A37" s="22"/>
      <c r="B37" s="23"/>
      <c r="C37" s="23"/>
      <c r="D37" s="24"/>
      <c r="E37" s="24"/>
      <c r="F37" s="23"/>
      <c r="G37" s="23"/>
      <c r="H37" s="11"/>
      <c r="I37" s="11"/>
    </row>
    <row r="38" spans="1:9" ht="21" x14ac:dyDescent="0.25">
      <c r="A38" s="22"/>
      <c r="B38" s="23"/>
      <c r="C38" s="23"/>
      <c r="D38" s="24"/>
      <c r="E38" s="24"/>
      <c r="F38" s="23"/>
      <c r="G38" s="23"/>
      <c r="H38" s="11"/>
      <c r="I38" s="11"/>
    </row>
    <row r="39" spans="1:9" ht="21" x14ac:dyDescent="0.25">
      <c r="A39" s="21" t="s">
        <v>3</v>
      </c>
      <c r="B39" s="16">
        <v>640</v>
      </c>
      <c r="C39" s="16">
        <v>480</v>
      </c>
      <c r="D39" s="17">
        <f>C39/(2*B20*TAN(RADIANS(33/2)))</f>
        <v>81.022642142189895</v>
      </c>
      <c r="E39" s="17">
        <f>D39*(75/1000)</f>
        <v>6.0766981606642423</v>
      </c>
      <c r="F39" s="16" t="str">
        <f>IF(E39&gt;=14,"✔️","❌")</f>
        <v>❌</v>
      </c>
      <c r="G39" s="16" t="str">
        <f>IF(E39&lt;=70,"✔️","❌")</f>
        <v>✔️</v>
      </c>
      <c r="H39" s="25">
        <v>0.9</v>
      </c>
      <c r="I39" s="26">
        <v>4.3</v>
      </c>
    </row>
    <row r="40" spans="1:9" ht="21" x14ac:dyDescent="0.25">
      <c r="A40" s="21" t="s">
        <v>3</v>
      </c>
      <c r="B40" s="16">
        <v>800</v>
      </c>
      <c r="C40" s="16">
        <v>600</v>
      </c>
      <c r="D40" s="17">
        <f>C40/(2*B20*TAN(RADIANS(33/2)))</f>
        <v>101.27830267773737</v>
      </c>
      <c r="E40" s="17">
        <f t="shared" ref="E40:E43" si="4">D40*(75/1000)</f>
        <v>7.5958727008303022</v>
      </c>
      <c r="F40" s="16" t="str">
        <f t="shared" ref="F40:F43" si="5">IF(E40&gt;=14,"✔️","❌")</f>
        <v>❌</v>
      </c>
      <c r="G40" s="16" t="str">
        <f>IF(E40&lt;=70,"✔️","❌")</f>
        <v>✔️</v>
      </c>
      <c r="H40" s="25">
        <v>1.1000000000000001</v>
      </c>
      <c r="I40" s="26">
        <v>5.4</v>
      </c>
    </row>
    <row r="41" spans="1:9" ht="21" x14ac:dyDescent="0.25">
      <c r="A41" s="21" t="s">
        <v>3</v>
      </c>
      <c r="B41" s="16">
        <v>1280</v>
      </c>
      <c r="C41" s="16">
        <v>720</v>
      </c>
      <c r="D41" s="17">
        <f>C41/(2*B20*TAN(RADIANS(33/2)))</f>
        <v>121.53396321328485</v>
      </c>
      <c r="E41" s="17">
        <f t="shared" si="4"/>
        <v>9.115047240996363</v>
      </c>
      <c r="F41" s="16" t="str">
        <f t="shared" si="5"/>
        <v>❌</v>
      </c>
      <c r="G41" s="16" t="str">
        <f>IF(E41&lt;=70,"✔️","❌")</f>
        <v>✔️</v>
      </c>
      <c r="H41" s="25">
        <v>1.4</v>
      </c>
      <c r="I41" s="26">
        <v>6.5</v>
      </c>
    </row>
    <row r="42" spans="1:9" ht="21" x14ac:dyDescent="0.25">
      <c r="A42" s="21" t="s">
        <v>3</v>
      </c>
      <c r="B42" s="16">
        <v>1920</v>
      </c>
      <c r="C42" s="16">
        <v>1080</v>
      </c>
      <c r="D42" s="17">
        <f>C42/(2*B20*TAN(RADIANS(33/2)))</f>
        <v>182.30094481992728</v>
      </c>
      <c r="E42" s="17">
        <f t="shared" si="4"/>
        <v>13.672570861494545</v>
      </c>
      <c r="F42" s="16" t="str">
        <f t="shared" si="5"/>
        <v>❌</v>
      </c>
      <c r="G42" s="16" t="str">
        <f>IF(E42&lt;=70,"✔️","❌")</f>
        <v>✔️</v>
      </c>
      <c r="H42" s="38">
        <v>2</v>
      </c>
      <c r="I42" s="26">
        <v>9.6999999999999993</v>
      </c>
    </row>
    <row r="43" spans="1:9" ht="21" x14ac:dyDescent="0.25">
      <c r="A43" s="21" t="s">
        <v>3</v>
      </c>
      <c r="B43" s="16">
        <v>3840</v>
      </c>
      <c r="C43" s="16">
        <v>2160</v>
      </c>
      <c r="D43" s="17">
        <f>C43/(2*B20*TAN(RADIANS(33/2)))</f>
        <v>364.60188963985456</v>
      </c>
      <c r="E43" s="17">
        <f t="shared" si="4"/>
        <v>27.345141722989091</v>
      </c>
      <c r="F43" s="16" t="str">
        <f t="shared" si="5"/>
        <v>✔️</v>
      </c>
      <c r="G43" s="16" t="str">
        <f>IF(E43&lt;=70,"✔️","❌")</f>
        <v>✔️</v>
      </c>
      <c r="H43" s="38">
        <v>4</v>
      </c>
      <c r="I43" s="26">
        <v>19.5</v>
      </c>
    </row>
    <row r="44" spans="1:9" ht="21" x14ac:dyDescent="0.25">
      <c r="A44" s="22"/>
      <c r="B44" s="23"/>
      <c r="C44" s="23"/>
      <c r="D44" s="24"/>
      <c r="E44" s="24"/>
      <c r="F44" s="23"/>
      <c r="G44" s="23"/>
      <c r="H44" s="11"/>
      <c r="I44" s="11"/>
    </row>
    <row r="45" spans="1:9" ht="21" x14ac:dyDescent="0.25">
      <c r="A45" s="22"/>
      <c r="B45" s="23"/>
      <c r="C45" s="23"/>
      <c r="D45" s="24"/>
      <c r="E45" s="24"/>
      <c r="F45" s="23"/>
      <c r="G45" s="23"/>
      <c r="H45" s="11"/>
      <c r="I45" s="11"/>
    </row>
    <row r="46" spans="1:9" ht="21" x14ac:dyDescent="0.25">
      <c r="A46" s="22"/>
      <c r="B46" s="23"/>
      <c r="C46" s="23"/>
      <c r="D46" s="24"/>
      <c r="E46" s="24"/>
      <c r="F46" s="23"/>
      <c r="G46" s="23"/>
      <c r="H46" s="11"/>
      <c r="I46" s="11"/>
    </row>
    <row r="47" spans="1:9" ht="21" x14ac:dyDescent="0.25">
      <c r="A47" s="21" t="s">
        <v>4</v>
      </c>
      <c r="B47" s="16">
        <v>640</v>
      </c>
      <c r="C47" s="16">
        <v>480</v>
      </c>
      <c r="D47" s="17">
        <f>C47/(2*B20*TAN(RADIANS(25/2)))</f>
        <v>108.25700408788938</v>
      </c>
      <c r="E47" s="17">
        <f>D47*(75/1000)</f>
        <v>8.1192753065917032</v>
      </c>
      <c r="F47" s="16" t="str">
        <f>IF(E47&gt;=14,"✔️","❌")</f>
        <v>❌</v>
      </c>
      <c r="G47" s="16" t="str">
        <f>IF(E47&lt;=70,"✔️","❌")</f>
        <v>✔️</v>
      </c>
      <c r="H47" s="18">
        <v>1.2</v>
      </c>
      <c r="I47" s="19">
        <v>5.7</v>
      </c>
    </row>
    <row r="48" spans="1:9" ht="21" x14ac:dyDescent="0.25">
      <c r="A48" s="21" t="s">
        <v>4</v>
      </c>
      <c r="B48" s="16">
        <v>800</v>
      </c>
      <c r="C48" s="16">
        <v>600</v>
      </c>
      <c r="D48" s="17">
        <f>C48/(2*B20*TAN(RADIANS(25/2)))</f>
        <v>135.32125510986174</v>
      </c>
      <c r="E48" s="17">
        <f t="shared" ref="E48:E51" si="6">D48*(75/1000)</f>
        <v>10.149094133239631</v>
      </c>
      <c r="F48" s="16" t="str">
        <f t="shared" ref="F48:F51" si="7">IF(E48&gt;=14,"✔️","❌")</f>
        <v>❌</v>
      </c>
      <c r="G48" s="16" t="str">
        <f>IF(E48&lt;=70,"✔️","❌")</f>
        <v>✔️</v>
      </c>
      <c r="H48" s="18">
        <v>1.5</v>
      </c>
      <c r="I48" s="19">
        <v>7.2</v>
      </c>
    </row>
    <row r="49" spans="1:9" ht="21" x14ac:dyDescent="0.25">
      <c r="A49" s="21" t="s">
        <v>4</v>
      </c>
      <c r="B49" s="16">
        <v>1280</v>
      </c>
      <c r="C49" s="16">
        <v>720</v>
      </c>
      <c r="D49" s="17">
        <f>C49/(2*B20*TAN(RADIANS(25/2)))</f>
        <v>162.38550613183409</v>
      </c>
      <c r="E49" s="17">
        <f t="shared" si="6"/>
        <v>12.178912959887557</v>
      </c>
      <c r="F49" s="16" t="str">
        <f t="shared" si="7"/>
        <v>❌</v>
      </c>
      <c r="G49" s="16" t="str">
        <f>IF(E49&lt;=70,"✔️","❌")</f>
        <v>✔️</v>
      </c>
      <c r="H49" s="18">
        <v>1.8</v>
      </c>
      <c r="I49" s="19">
        <v>8.6</v>
      </c>
    </row>
    <row r="50" spans="1:9" ht="21" x14ac:dyDescent="0.25">
      <c r="A50" s="21" t="s">
        <v>4</v>
      </c>
      <c r="B50" s="16">
        <v>1920</v>
      </c>
      <c r="C50" s="16">
        <v>1080</v>
      </c>
      <c r="D50" s="17">
        <f>C50/(2*B20*TAN(RADIANS(25/2)))</f>
        <v>243.57825919775112</v>
      </c>
      <c r="E50" s="17">
        <f t="shared" si="6"/>
        <v>18.268369439831332</v>
      </c>
      <c r="F50" s="16" t="str">
        <f t="shared" si="7"/>
        <v>✔️</v>
      </c>
      <c r="G50" s="16" t="str">
        <f>IF(E50&lt;=70,"✔️","❌")</f>
        <v>✔️</v>
      </c>
      <c r="H50" s="18">
        <v>2.7</v>
      </c>
      <c r="I50" s="37">
        <v>13</v>
      </c>
    </row>
    <row r="51" spans="1:9" ht="21" x14ac:dyDescent="0.25">
      <c r="A51" s="21" t="s">
        <v>4</v>
      </c>
      <c r="B51" s="16">
        <v>3840</v>
      </c>
      <c r="C51" s="16">
        <v>2160</v>
      </c>
      <c r="D51" s="17">
        <f>C51/(2*B20*TAN(RADIANS(25/2)))</f>
        <v>487.15651839550225</v>
      </c>
      <c r="E51" s="17">
        <f t="shared" si="6"/>
        <v>36.536738879662664</v>
      </c>
      <c r="F51" s="16" t="str">
        <f t="shared" si="7"/>
        <v>✔️</v>
      </c>
      <c r="G51" s="16" t="str">
        <f>IF(E51&lt;=70,"✔️","❌")</f>
        <v>✔️</v>
      </c>
      <c r="H51" s="18">
        <v>5.3</v>
      </c>
      <c r="I51" s="37">
        <v>26</v>
      </c>
    </row>
    <row r="52" spans="1:9" ht="21" x14ac:dyDescent="0.25">
      <c r="A52" s="22"/>
      <c r="B52" s="23"/>
      <c r="C52" s="23"/>
      <c r="D52" s="24"/>
      <c r="E52" s="24"/>
      <c r="F52" s="23"/>
      <c r="G52" s="23"/>
      <c r="H52" s="11"/>
      <c r="I52" s="11"/>
    </row>
    <row r="53" spans="1:9" ht="21" x14ac:dyDescent="0.25">
      <c r="A53" s="22"/>
      <c r="B53" s="23"/>
      <c r="C53" s="23"/>
      <c r="D53" s="24"/>
      <c r="E53" s="24"/>
      <c r="F53" s="23"/>
      <c r="G53" s="23"/>
      <c r="H53" s="11"/>
      <c r="I53" s="11"/>
    </row>
    <row r="54" spans="1:9" ht="21" x14ac:dyDescent="0.25">
      <c r="A54" s="22"/>
      <c r="B54" s="23"/>
      <c r="C54" s="23"/>
      <c r="D54" s="24"/>
      <c r="E54" s="24"/>
      <c r="F54" s="23"/>
      <c r="G54" s="23"/>
      <c r="H54" s="11"/>
      <c r="I54" s="11"/>
    </row>
    <row r="55" spans="1:9" ht="21" x14ac:dyDescent="0.25">
      <c r="A55" s="21" t="s">
        <v>5</v>
      </c>
      <c r="B55" s="16">
        <v>640</v>
      </c>
      <c r="C55" s="16">
        <v>480</v>
      </c>
      <c r="D55" s="17">
        <f>C55/(2*B20*TAN(RADIANS(17/2)))</f>
        <v>160.58774971961782</v>
      </c>
      <c r="E55" s="17">
        <f>D55*(75/1000)</f>
        <v>12.044081228971336</v>
      </c>
      <c r="F55" s="16" t="str">
        <f>IF(E55&gt;=14,"✔️","❌")</f>
        <v>❌</v>
      </c>
      <c r="G55" s="16" t="str">
        <f>IF(E55&lt;=70,"✔️","❌")</f>
        <v>✔️</v>
      </c>
      <c r="H55" s="18">
        <v>1.8</v>
      </c>
      <c r="I55" s="19">
        <v>8.6</v>
      </c>
    </row>
    <row r="56" spans="1:9" ht="21" x14ac:dyDescent="0.25">
      <c r="A56" s="21" t="s">
        <v>5</v>
      </c>
      <c r="B56" s="16">
        <v>800</v>
      </c>
      <c r="C56" s="16">
        <v>600</v>
      </c>
      <c r="D56" s="17">
        <f>C56/(2*B20*TAN(RADIANS(17/2)))</f>
        <v>200.73468714952227</v>
      </c>
      <c r="E56" s="17">
        <f t="shared" ref="E56:E59" si="8">D56*(75/1000)</f>
        <v>15.05510153621417</v>
      </c>
      <c r="F56" s="16" t="str">
        <f t="shared" ref="F56:F59" si="9">IF(E56&gt;=14,"✔️","❌")</f>
        <v>✔️</v>
      </c>
      <c r="G56" s="16" t="str">
        <f>IF(E56&lt;=70,"✔️","❌")</f>
        <v>✔️</v>
      </c>
      <c r="H56" s="18">
        <v>2.2000000000000002</v>
      </c>
      <c r="I56" s="19">
        <v>10.7</v>
      </c>
    </row>
    <row r="57" spans="1:9" ht="21" x14ac:dyDescent="0.25">
      <c r="A57" s="21" t="s">
        <v>5</v>
      </c>
      <c r="B57" s="16">
        <v>1280</v>
      </c>
      <c r="C57" s="16">
        <v>720</v>
      </c>
      <c r="D57" s="17">
        <f>C57/(2*B20*TAN(RADIANS(17/2)))</f>
        <v>240.8816245794267</v>
      </c>
      <c r="E57" s="17">
        <f t="shared" si="8"/>
        <v>18.066121843457001</v>
      </c>
      <c r="F57" s="16" t="str">
        <f t="shared" si="9"/>
        <v>✔️</v>
      </c>
      <c r="G57" s="16" t="str">
        <f>IF(E57&lt;=70,"✔️","❌")</f>
        <v>✔️</v>
      </c>
      <c r="H57" s="18">
        <v>2.6</v>
      </c>
      <c r="I57" s="19">
        <v>12.9</v>
      </c>
    </row>
    <row r="58" spans="1:9" ht="21" x14ac:dyDescent="0.25">
      <c r="A58" s="21" t="s">
        <v>5</v>
      </c>
      <c r="B58" s="16">
        <v>1920</v>
      </c>
      <c r="C58" s="16">
        <v>1080</v>
      </c>
      <c r="D58" s="17">
        <f>C58/(2*B20*TAN(RADIANS(17/2)))</f>
        <v>361.32243686914006</v>
      </c>
      <c r="E58" s="17">
        <f t="shared" si="8"/>
        <v>27.099182765185503</v>
      </c>
      <c r="F58" s="16" t="str">
        <f t="shared" si="9"/>
        <v>✔️</v>
      </c>
      <c r="G58" s="16" t="str">
        <f>IF(E58&lt;=70,"✔️","❌")</f>
        <v>✔️</v>
      </c>
      <c r="H58" s="18">
        <v>3.9</v>
      </c>
      <c r="I58" s="19">
        <v>19.3</v>
      </c>
    </row>
    <row r="59" spans="1:9" ht="21" x14ac:dyDescent="0.25">
      <c r="A59" s="21" t="s">
        <v>5</v>
      </c>
      <c r="B59" s="16">
        <v>3840</v>
      </c>
      <c r="C59" s="16">
        <v>2160</v>
      </c>
      <c r="D59" s="17">
        <f>C59/(2*B20*TAN(RADIANS(17/2)))</f>
        <v>722.64487373828013</v>
      </c>
      <c r="E59" s="17">
        <f t="shared" si="8"/>
        <v>54.198365530371007</v>
      </c>
      <c r="F59" s="16" t="str">
        <f t="shared" si="9"/>
        <v>✔️</v>
      </c>
      <c r="G59" s="16" t="str">
        <f>IF(E59&lt;=70,"✔️","❌")</f>
        <v>✔️</v>
      </c>
      <c r="H59" s="18">
        <v>7.8</v>
      </c>
      <c r="I59" s="19">
        <v>38.700000000000003</v>
      </c>
    </row>
    <row r="60" spans="1:9" ht="21" x14ac:dyDescent="0.25">
      <c r="A60" s="22"/>
      <c r="B60" s="23"/>
      <c r="C60" s="23"/>
      <c r="D60" s="24"/>
      <c r="E60" s="24"/>
      <c r="F60" s="23"/>
      <c r="G60" s="23"/>
      <c r="H60" s="11"/>
      <c r="I60" s="11"/>
    </row>
    <row r="61" spans="1:9" ht="21" x14ac:dyDescent="0.25">
      <c r="A61" s="22"/>
      <c r="B61" s="23"/>
      <c r="C61" s="23"/>
      <c r="D61" s="24"/>
      <c r="E61" s="24"/>
      <c r="F61" s="23"/>
      <c r="G61" s="23"/>
      <c r="H61" s="11"/>
      <c r="I61" s="11"/>
    </row>
    <row r="62" spans="1:9" ht="21" x14ac:dyDescent="0.25">
      <c r="A62" s="22"/>
      <c r="B62" s="23"/>
      <c r="C62" s="23"/>
      <c r="D62" s="24"/>
      <c r="E62" s="24"/>
      <c r="F62" s="23"/>
      <c r="G62" s="23"/>
      <c r="H62" s="11"/>
      <c r="I62" s="11"/>
    </row>
    <row r="63" spans="1:9" ht="21" x14ac:dyDescent="0.25">
      <c r="A63" s="21" t="s">
        <v>6</v>
      </c>
      <c r="B63" s="16">
        <v>640</v>
      </c>
      <c r="C63" s="16">
        <v>480</v>
      </c>
      <c r="D63" s="17">
        <f>C63/(2*B20*TAN(RADIANS(8.5/2)))</f>
        <v>322.95900752102369</v>
      </c>
      <c r="E63" s="17">
        <f>D63*(75/1000)</f>
        <v>24.221925564076777</v>
      </c>
      <c r="F63" s="16" t="str">
        <f>IF(E63&gt;=14,"✔️","❌")</f>
        <v>✔️</v>
      </c>
      <c r="G63" s="16" t="str">
        <f>IF(E63&lt;=70,"✔️","❌")</f>
        <v>✔️</v>
      </c>
      <c r="H63" s="18">
        <v>3.5</v>
      </c>
      <c r="I63" s="19">
        <v>17.3</v>
      </c>
    </row>
    <row r="64" spans="1:9" ht="21" x14ac:dyDescent="0.25">
      <c r="A64" s="21" t="s">
        <v>6</v>
      </c>
      <c r="B64" s="16">
        <v>800</v>
      </c>
      <c r="C64" s="16">
        <v>600</v>
      </c>
      <c r="D64" s="17">
        <f>C64/(2*B20*TAN(RADIANS(8.5/2)))</f>
        <v>403.69875940127957</v>
      </c>
      <c r="E64" s="17">
        <f t="shared" ref="E64:E67" si="10">D64*(75/1000)</f>
        <v>30.277406955095966</v>
      </c>
      <c r="F64" s="16" t="str">
        <f t="shared" ref="F64:F67" si="11">IF(E64&gt;=14,"✔️","❌")</f>
        <v>✔️</v>
      </c>
      <c r="G64" s="16" t="str">
        <f>IF(E64&lt;=70,"✔️","❌")</f>
        <v>✔️</v>
      </c>
      <c r="H64" s="18">
        <v>4.4000000000000004</v>
      </c>
      <c r="I64" s="19">
        <v>21.6</v>
      </c>
    </row>
    <row r="65" spans="1:9" ht="21" x14ac:dyDescent="0.25">
      <c r="A65" s="21" t="s">
        <v>6</v>
      </c>
      <c r="B65" s="16">
        <v>1280</v>
      </c>
      <c r="C65" s="16">
        <v>720</v>
      </c>
      <c r="D65" s="17">
        <f>C65/(2*B20*TAN(RADIANS(8.5/2)))</f>
        <v>484.43851128153551</v>
      </c>
      <c r="E65" s="17">
        <f t="shared" si="10"/>
        <v>36.332888346115162</v>
      </c>
      <c r="F65" s="16" t="str">
        <f t="shared" si="11"/>
        <v>✔️</v>
      </c>
      <c r="G65" s="16" t="str">
        <f>IF(E65&lt;=70,"✔️","❌")</f>
        <v>✔️</v>
      </c>
      <c r="H65" s="18">
        <v>5.2</v>
      </c>
      <c r="I65" s="19">
        <v>25.9</v>
      </c>
    </row>
    <row r="66" spans="1:9" ht="21" x14ac:dyDescent="0.25">
      <c r="A66" s="21" t="s">
        <v>6</v>
      </c>
      <c r="B66" s="16">
        <v>1920</v>
      </c>
      <c r="C66" s="16">
        <v>1080</v>
      </c>
      <c r="D66" s="17">
        <f>C66/(2*B20*TAN(RADIANS(8.5/2)))</f>
        <v>726.65776692230327</v>
      </c>
      <c r="E66" s="17">
        <f t="shared" si="10"/>
        <v>54.499332519172746</v>
      </c>
      <c r="F66" s="16" t="str">
        <f t="shared" si="11"/>
        <v>✔️</v>
      </c>
      <c r="G66" s="16" t="str">
        <f>IF(E66&lt;=70,"✔️","❌")</f>
        <v>✔️</v>
      </c>
      <c r="H66" s="18">
        <v>7.8</v>
      </c>
      <c r="I66" s="19">
        <v>38.9</v>
      </c>
    </row>
    <row r="67" spans="1:9" ht="21" x14ac:dyDescent="0.25">
      <c r="A67" s="21" t="s">
        <v>6</v>
      </c>
      <c r="B67" s="16">
        <v>3840</v>
      </c>
      <c r="C67" s="16">
        <v>2160</v>
      </c>
      <c r="D67" s="17">
        <f>C67/(2*B20*TAN(RADIANS(8.5/2)))</f>
        <v>1453.3155338446065</v>
      </c>
      <c r="E67" s="17">
        <f t="shared" si="10"/>
        <v>108.99866503834549</v>
      </c>
      <c r="F67" s="16" t="str">
        <f t="shared" si="11"/>
        <v>✔️</v>
      </c>
      <c r="G67" s="16" t="str">
        <f>IF(E67&lt;=70,"✔️","❌")</f>
        <v>❌</v>
      </c>
      <c r="H67" s="18">
        <v>15.6</v>
      </c>
      <c r="I67" s="19">
        <v>77.8</v>
      </c>
    </row>
    <row r="68" spans="1:9" ht="21" x14ac:dyDescent="0.25">
      <c r="A68" s="22"/>
      <c r="B68" s="23"/>
      <c r="C68" s="23"/>
      <c r="D68" s="23"/>
      <c r="E68" s="24"/>
      <c r="F68" s="24"/>
      <c r="G68" s="23"/>
      <c r="H68" s="23"/>
      <c r="I68" s="11"/>
    </row>
    <row r="69" spans="1:9" ht="21" x14ac:dyDescent="0.25">
      <c r="A69" s="10"/>
      <c r="B69" s="11"/>
      <c r="C69" s="11"/>
      <c r="D69" s="11"/>
      <c r="E69" s="11"/>
      <c r="F69" s="11"/>
      <c r="G69" s="11"/>
      <c r="H69" s="11"/>
      <c r="I69" s="11"/>
    </row>
    <row r="70" spans="1:9" ht="21" x14ac:dyDescent="0.25">
      <c r="A70" s="10"/>
      <c r="B70" s="11"/>
      <c r="C70" s="11"/>
      <c r="D70" s="11"/>
      <c r="E70" s="11"/>
      <c r="F70" s="11"/>
      <c r="G70" s="11"/>
      <c r="H70" s="11"/>
      <c r="I70" s="11"/>
    </row>
    <row r="71" spans="1:9" ht="21" x14ac:dyDescent="0.25">
      <c r="A71" s="21" t="s">
        <v>15</v>
      </c>
      <c r="B71" s="16">
        <v>640</v>
      </c>
      <c r="C71" s="16">
        <v>480</v>
      </c>
      <c r="D71" s="17">
        <f>C71/(2*B20*TAN(RADIANS(4.5/2)))</f>
        <v>610.84078990456987</v>
      </c>
      <c r="E71" s="17">
        <f>D71*(75/1000)</f>
        <v>45.813059242842741</v>
      </c>
      <c r="F71" s="16" t="str">
        <f>IF(E71&gt;=14,"✔️","❌")</f>
        <v>✔️</v>
      </c>
      <c r="G71" s="16" t="str">
        <f>IF(E71&lt;=70,"✔️","❌")</f>
        <v>✔️</v>
      </c>
      <c r="H71" s="18">
        <v>6.6</v>
      </c>
      <c r="I71" s="19">
        <v>32.700000000000003</v>
      </c>
    </row>
    <row r="72" spans="1:9" ht="21" x14ac:dyDescent="0.25">
      <c r="A72" s="21" t="s">
        <v>15</v>
      </c>
      <c r="B72" s="16">
        <v>800</v>
      </c>
      <c r="C72" s="16">
        <v>600</v>
      </c>
      <c r="D72" s="17">
        <f>C72/(2*B20*TAN(RADIANS(4.5/2)))</f>
        <v>763.5509873807124</v>
      </c>
      <c r="E72" s="17">
        <f t="shared" ref="E72:E75" si="12">D72*(75/1000)</f>
        <v>57.266324053553426</v>
      </c>
      <c r="F72" s="16" t="str">
        <f t="shared" ref="F72:F75" si="13">IF(E72&gt;=14,"✔️","❌")</f>
        <v>✔️</v>
      </c>
      <c r="G72" s="16" t="str">
        <f>IF(E72&lt;=70,"✔️","❌")</f>
        <v>✔️</v>
      </c>
      <c r="H72" s="18">
        <v>8.1999999999999993</v>
      </c>
      <c r="I72" s="19">
        <v>40.9</v>
      </c>
    </row>
    <row r="73" spans="1:9" ht="21" x14ac:dyDescent="0.25">
      <c r="A73" s="21" t="s">
        <v>15</v>
      </c>
      <c r="B73" s="16">
        <v>1280</v>
      </c>
      <c r="C73" s="16">
        <v>720</v>
      </c>
      <c r="D73" s="17">
        <f>C73/(2*B20*TAN(RADIANS(4.5/2)))</f>
        <v>916.26118485685481</v>
      </c>
      <c r="E73" s="17">
        <f t="shared" si="12"/>
        <v>68.719588864264111</v>
      </c>
      <c r="F73" s="16" t="str">
        <f t="shared" si="13"/>
        <v>✔️</v>
      </c>
      <c r="G73" s="16" t="str">
        <f>IF(E73&lt;=70,"✔️","❌")</f>
        <v>✔️</v>
      </c>
      <c r="H73" s="18">
        <v>9.9</v>
      </c>
      <c r="I73" s="19">
        <v>49</v>
      </c>
    </row>
    <row r="74" spans="1:9" ht="21" x14ac:dyDescent="0.25">
      <c r="A74" s="21" t="s">
        <v>15</v>
      </c>
      <c r="B74" s="16">
        <v>1920</v>
      </c>
      <c r="C74" s="16">
        <v>1080</v>
      </c>
      <c r="D74" s="17">
        <f>C74/(2*B20*TAN(RADIANS(4.5/2)))</f>
        <v>1374.3917772852824</v>
      </c>
      <c r="E74" s="17">
        <f t="shared" si="12"/>
        <v>103.07938329639617</v>
      </c>
      <c r="F74" s="16" t="str">
        <f t="shared" si="13"/>
        <v>✔️</v>
      </c>
      <c r="G74" s="16" t="str">
        <f>IF(E74&lt;=70,"✔️","❌")</f>
        <v>❌</v>
      </c>
      <c r="H74" s="18">
        <v>14.8</v>
      </c>
      <c r="I74" s="19">
        <v>73.599999999999994</v>
      </c>
    </row>
    <row r="75" spans="1:9" ht="21" x14ac:dyDescent="0.25">
      <c r="A75" s="21" t="s">
        <v>15</v>
      </c>
      <c r="B75" s="16">
        <v>3840</v>
      </c>
      <c r="C75" s="16">
        <v>2160</v>
      </c>
      <c r="D75" s="17">
        <f>C75/(2*B20*TAN(RADIANS(4.5/2)))</f>
        <v>2748.7835545705648</v>
      </c>
      <c r="E75" s="17">
        <f t="shared" si="12"/>
        <v>206.15876659279235</v>
      </c>
      <c r="F75" s="16" t="str">
        <f t="shared" si="13"/>
        <v>✔️</v>
      </c>
      <c r="G75" s="16" t="str">
        <f>IF(E75&lt;=70,"✔️","❌")</f>
        <v>❌</v>
      </c>
      <c r="H75" s="18">
        <v>29.5</v>
      </c>
      <c r="I75" s="19">
        <v>147.19999999999999</v>
      </c>
    </row>
  </sheetData>
  <mergeCells count="9">
    <mergeCell ref="A2:I2"/>
    <mergeCell ref="A6:G6"/>
    <mergeCell ref="A7:G7"/>
    <mergeCell ref="H21:I21"/>
    <mergeCell ref="A8:G8"/>
    <mergeCell ref="A11:F11"/>
    <mergeCell ref="A12:H12"/>
    <mergeCell ref="A17:I17"/>
    <mergeCell ref="A18:D18"/>
  </mergeCells>
  <conditionalFormatting sqref="E23:E27">
    <cfRule type="cellIs" dxfId="17" priority="16" stopIfTrue="1" operator="between">
      <formula>14</formula>
      <formula>70</formula>
    </cfRule>
    <cfRule type="cellIs" dxfId="16" priority="17" operator="lessThan">
      <formula>14</formula>
    </cfRule>
    <cfRule type="cellIs" dxfId="15" priority="18" operator="greaterThan">
      <formula>70</formula>
    </cfRule>
  </conditionalFormatting>
  <conditionalFormatting sqref="E31:E35">
    <cfRule type="cellIs" dxfId="14" priority="13" operator="between">
      <formula>14</formula>
      <formula>70</formula>
    </cfRule>
    <cfRule type="cellIs" dxfId="13" priority="14" operator="lessThan">
      <formula>14</formula>
    </cfRule>
    <cfRule type="cellIs" dxfId="12" priority="15" operator="greaterThan">
      <formula>70</formula>
    </cfRule>
  </conditionalFormatting>
  <conditionalFormatting sqref="E39:E43">
    <cfRule type="cellIs" dxfId="11" priority="10" operator="between">
      <formula>14</formula>
      <formula>70</formula>
    </cfRule>
    <cfRule type="cellIs" dxfId="10" priority="11" operator="greaterThan">
      <formula>70</formula>
    </cfRule>
    <cfRule type="cellIs" dxfId="9" priority="12" operator="lessThan">
      <formula>14</formula>
    </cfRule>
  </conditionalFormatting>
  <conditionalFormatting sqref="E47:E51">
    <cfRule type="cellIs" dxfId="8" priority="7" operator="between">
      <formula>14</formula>
      <formula>70</formula>
    </cfRule>
    <cfRule type="cellIs" dxfId="7" priority="8" operator="greaterThan">
      <formula>70</formula>
    </cfRule>
    <cfRule type="cellIs" dxfId="6" priority="9" operator="lessThan">
      <formula>14</formula>
    </cfRule>
  </conditionalFormatting>
  <conditionalFormatting sqref="E55:E59 E63:E67">
    <cfRule type="cellIs" dxfId="5" priority="4" operator="between">
      <formula>14</formula>
      <formula>70</formula>
    </cfRule>
    <cfRule type="cellIs" dxfId="4" priority="5" operator="greaterThan">
      <formula>70</formula>
    </cfRule>
    <cfRule type="cellIs" dxfId="3" priority="6" operator="lessThan">
      <formula>14</formula>
    </cfRule>
  </conditionalFormatting>
  <conditionalFormatting sqref="E71:E75">
    <cfRule type="cellIs" dxfId="2" priority="1" operator="between">
      <formula>14</formula>
      <formula>70</formula>
    </cfRule>
    <cfRule type="cellIs" dxfId="1" priority="2" operator="greaterThan">
      <formula>70</formula>
    </cfRule>
    <cfRule type="cellIs" dxfId="0" priority="3" operator="lessThan">
      <formula>14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2025-04-24T13:12:34Z</dcterms:modified>
</cp:coreProperties>
</file>