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kceiler/Desktop/Berechnung_Objekt:Zeichenhöhe/Detection range calculator LPR/Move/"/>
    </mc:Choice>
  </mc:AlternateContent>
  <xr:revisionPtr revIDLastSave="0" documentId="13_ncr:1_{8C2B8845-02C0-C74C-99DF-EA4BB8492413}" xr6:coauthVersionLast="47" xr6:coauthVersionMax="47" xr10:uidLastSave="{00000000-0000-0000-0000-000000000000}"/>
  <bookViews>
    <workbookView xWindow="-3000" yWindow="600" windowWidth="28800" windowHeight="1602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E71" i="1"/>
  <c r="E72" i="1"/>
  <c r="E73" i="1"/>
  <c r="E74" i="1"/>
  <c r="E75" i="1"/>
  <c r="E69" i="1"/>
  <c r="E61" i="1"/>
  <c r="E62" i="1"/>
  <c r="E63" i="1"/>
  <c r="E64" i="1"/>
  <c r="E65" i="1"/>
  <c r="E66" i="1"/>
  <c r="E60" i="1"/>
  <c r="E35" i="1"/>
  <c r="E36" i="1"/>
  <c r="E37" i="1"/>
  <c r="E38" i="1"/>
  <c r="E39" i="1"/>
  <c r="E40" i="1"/>
  <c r="E34" i="1"/>
  <c r="E26" i="1"/>
  <c r="E27" i="1"/>
  <c r="E28" i="1"/>
  <c r="E29" i="1"/>
  <c r="E30" i="1"/>
  <c r="E31" i="1"/>
  <c r="E25" i="1"/>
  <c r="D75" i="1"/>
  <c r="D74" i="1"/>
  <c r="D73" i="1"/>
  <c r="D72" i="1"/>
  <c r="D71" i="1"/>
  <c r="D70" i="1"/>
  <c r="D69" i="1"/>
  <c r="D66" i="1"/>
  <c r="D65" i="1"/>
  <c r="D64" i="1"/>
  <c r="D63" i="1"/>
  <c r="D62" i="1"/>
  <c r="D61" i="1"/>
  <c r="D60" i="1"/>
  <c r="D40" i="1"/>
  <c r="D39" i="1"/>
  <c r="D38" i="1"/>
  <c r="D37" i="1"/>
  <c r="D36" i="1"/>
  <c r="D35" i="1"/>
  <c r="D34" i="1"/>
  <c r="D31" i="1"/>
  <c r="D30" i="1"/>
  <c r="D29" i="1"/>
  <c r="D28" i="1"/>
  <c r="D27" i="1"/>
  <c r="D26" i="1"/>
  <c r="D25" i="1"/>
  <c r="G69" i="1" l="1"/>
  <c r="F69" i="1"/>
  <c r="G60" i="1"/>
  <c r="F60" i="1"/>
  <c r="G66" i="1"/>
  <c r="F66" i="1"/>
  <c r="F70" i="1"/>
  <c r="G70" i="1"/>
  <c r="G61" i="1"/>
  <c r="F61" i="1"/>
  <c r="G71" i="1"/>
  <c r="F71" i="1"/>
  <c r="G62" i="1"/>
  <c r="F62" i="1"/>
  <c r="G72" i="1"/>
  <c r="F72" i="1"/>
  <c r="F63" i="1"/>
  <c r="G63" i="1"/>
  <c r="G73" i="1"/>
  <c r="F73" i="1"/>
  <c r="G64" i="1"/>
  <c r="F64" i="1"/>
  <c r="G74" i="1"/>
  <c r="F74" i="1"/>
  <c r="F65" i="1"/>
  <c r="G65" i="1"/>
  <c r="G75" i="1"/>
  <c r="F75" i="1"/>
  <c r="G35" i="1"/>
  <c r="F35" i="1"/>
  <c r="G36" i="1"/>
  <c r="F36" i="1"/>
  <c r="G37" i="1"/>
  <c r="F37" i="1"/>
  <c r="G38" i="1"/>
  <c r="F38" i="1"/>
  <c r="G34" i="1"/>
  <c r="F34" i="1"/>
  <c r="F39" i="1"/>
  <c r="G39" i="1"/>
  <c r="G40" i="1"/>
  <c r="F40" i="1"/>
  <c r="G31" i="1"/>
  <c r="F31" i="1"/>
  <c r="G30" i="1"/>
  <c r="F30" i="1"/>
  <c r="G26" i="1"/>
  <c r="F26" i="1"/>
  <c r="G28" i="1"/>
  <c r="F28" i="1"/>
  <c r="G25" i="1"/>
  <c r="F25" i="1"/>
  <c r="G27" i="1"/>
  <c r="F27" i="1"/>
  <c r="G29" i="1"/>
  <c r="F29" i="1"/>
</calcChain>
</file>

<file path=xl/sharedStrings.xml><?xml version="1.0" encoding="utf-8"?>
<sst xmlns="http://schemas.openxmlformats.org/spreadsheetml/2006/main" count="60" uniqueCount="23">
  <si>
    <t>Mx-VB1A-2-IR-ALPR (H: 102,1° - 31,5° ,V: 70,3° - 22,7°)</t>
  </si>
  <si>
    <t>Sensor</t>
  </si>
  <si>
    <t>1x Zoom</t>
  </si>
  <si>
    <t>Mx-VB1A-2-IR-D-ALPR (H: 36,1° - 15,4° ,V: 19,8° - 8,8°)</t>
  </si>
  <si>
    <t>2-3x Zoom</t>
  </si>
  <si>
    <t>*Character height in pixels: The character height in pixels is automatically calculated and displayed for each distance entered</t>
  </si>
  <si>
    <t>*Character height sufficient: The character height must be at least 14 pixels. Sufficient= ✔️, Not sufficient= ❌.</t>
  </si>
  <si>
    <t>*Character height not too high: The character height must be &lt;= 70 pixels. Sufficient= ✔️, Not sufficient= ❌.</t>
  </si>
  <si>
    <t>Mandatory fields 
(Please fill in in this order)</t>
  </si>
  <si>
    <t>1. enter distance of license plate recognition (in meters)</t>
  </si>
  <si>
    <t>Note: This calculator calculates the character height based on fixed data. No guarantee for real installations! Distances may vary depending on the environment/installation!</t>
  </si>
  <si>
    <t>Note: The recommended character height is 20px - 50px!</t>
  </si>
  <si>
    <t>Resolution
(horizontal)</t>
  </si>
  <si>
    <t>Resolution
(vertical)</t>
  </si>
  <si>
    <t>Pixel/m 
(vertical)</t>
  </si>
  <si>
    <t>Character height 
in pixels</t>
  </si>
  <si>
    <t>Character height sufficient
(min. 14 px)</t>
  </si>
  <si>
    <t>Character height not too high
(max. 70 px)</t>
  </si>
  <si>
    <t>Minimum distance (in m)</t>
  </si>
  <si>
    <t>Maximum distance (in m)</t>
  </si>
  <si>
    <t>Distance 
license plate
(in m)</t>
  </si>
  <si>
    <t>License plate recognition is possible within these distances</t>
  </si>
  <si>
    <t>MOBOTIX Move-VaxALPR: Calculation of character height in pixels per distance for LPR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</si>
</sst>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6"/>
      <color theme="1"/>
      <name val="Calibri (Textkörper)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2" fillId="5" borderId="0" xfId="0" applyFont="1" applyFill="1"/>
    <xf numFmtId="0" fontId="2" fillId="2" borderId="0" xfId="0" applyFont="1" applyFill="1"/>
    <xf numFmtId="0" fontId="2" fillId="4" borderId="0" xfId="0" applyFont="1" applyFill="1"/>
    <xf numFmtId="0" fontId="4" fillId="7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6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</cellXfs>
  <cellStyles count="1"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1094323</xdr:colOff>
      <xdr:row>22</xdr:row>
      <xdr:rowOff>0</xdr:rowOff>
    </xdr:from>
    <xdr:to>
      <xdr:col>19</xdr:col>
      <xdr:colOff>183329</xdr:colOff>
      <xdr:row>33</xdr:row>
      <xdr:rowOff>88900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754F75C-9606-844F-9723-9FF74D77B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366323" y="6096000"/>
          <a:ext cx="8762173" cy="3708400"/>
        </a:xfrm>
        <a:prstGeom prst="rect">
          <a:avLst/>
        </a:prstGeom>
      </xdr:spPr>
    </xdr:pic>
    <xdr:clientData/>
  </xdr:twoCellAnchor>
  <xdr:twoCellAnchor editAs="oneCell">
    <xdr:from>
      <xdr:col>9</xdr:col>
      <xdr:colOff>1303803</xdr:colOff>
      <xdr:row>34</xdr:row>
      <xdr:rowOff>207433</xdr:rowOff>
    </xdr:from>
    <xdr:to>
      <xdr:col>19</xdr:col>
      <xdr:colOff>169399</xdr:colOff>
      <xdr:row>49</xdr:row>
      <xdr:rowOff>95090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C611576-800E-9644-ADC7-E8F88BDA1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75803" y="10198100"/>
          <a:ext cx="8538763" cy="3422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7"/>
  <sheetViews>
    <sheetView tabSelected="1" topLeftCell="A52" zoomScale="60" zoomScaleNormal="60" workbookViewId="0">
      <selection activeCell="H60" sqref="H60:I75"/>
    </sheetView>
  </sheetViews>
  <sheetFormatPr baseColWidth="10" defaultColWidth="8.83203125" defaultRowHeight="15" x14ac:dyDescent="0.2"/>
  <cols>
    <col min="1" max="1" width="21.1640625" customWidth="1"/>
    <col min="2" max="2" width="17" customWidth="1"/>
    <col min="3" max="3" width="15.33203125" customWidth="1"/>
    <col min="4" max="4" width="18.83203125" bestFit="1" customWidth="1"/>
    <col min="5" max="5" width="22" customWidth="1"/>
    <col min="6" max="6" width="21" bestFit="1" customWidth="1"/>
    <col min="7" max="7" width="24.33203125" bestFit="1" customWidth="1"/>
    <col min="8" max="8" width="30" bestFit="1" customWidth="1"/>
    <col min="9" max="9" width="57" customWidth="1"/>
    <col min="10" max="10" width="27.1640625" customWidth="1"/>
    <col min="11" max="11" width="28.5" bestFit="1" customWidth="1"/>
  </cols>
  <sheetData>
    <row r="2" spans="1:11" ht="43" customHeight="1" x14ac:dyDescent="0.2">
      <c r="A2" s="34" t="s">
        <v>22</v>
      </c>
      <c r="B2" s="35"/>
      <c r="C2" s="35"/>
      <c r="D2" s="35"/>
      <c r="E2" s="35"/>
      <c r="F2" s="35"/>
      <c r="G2" s="35"/>
      <c r="H2" s="35"/>
      <c r="I2" s="35"/>
    </row>
    <row r="4" spans="1:11" ht="21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ht="21" x14ac:dyDescent="0.25">
      <c r="A5" s="39" t="s">
        <v>5</v>
      </c>
      <c r="B5" s="39"/>
      <c r="C5" s="39"/>
      <c r="D5" s="39"/>
      <c r="E5" s="39"/>
      <c r="F5" s="39"/>
      <c r="G5" s="39"/>
      <c r="H5" s="29"/>
      <c r="I5" s="29"/>
    </row>
    <row r="6" spans="1:11" ht="21" x14ac:dyDescent="0.25">
      <c r="A6" s="40" t="s">
        <v>6</v>
      </c>
      <c r="B6" s="40"/>
      <c r="C6" s="40"/>
      <c r="D6" s="40"/>
      <c r="E6" s="40"/>
      <c r="F6" s="40"/>
      <c r="G6" s="40"/>
      <c r="H6" s="28"/>
      <c r="I6" s="28"/>
    </row>
    <row r="7" spans="1:11" ht="21" x14ac:dyDescent="0.25">
      <c r="A7" s="41" t="s">
        <v>7</v>
      </c>
      <c r="B7" s="41"/>
      <c r="C7" s="41"/>
      <c r="D7" s="41"/>
      <c r="E7" s="41"/>
      <c r="F7" s="41"/>
      <c r="G7" s="41"/>
      <c r="H7" s="30"/>
      <c r="I7" s="30"/>
      <c r="J7" s="5"/>
      <c r="K7" s="5"/>
    </row>
    <row r="8" spans="1:11" ht="19" x14ac:dyDescent="0.25">
      <c r="J8" s="18"/>
      <c r="K8" s="18"/>
    </row>
    <row r="10" spans="1:11" ht="24" customHeight="1" x14ac:dyDescent="0.3">
      <c r="A10" s="36" t="s">
        <v>8</v>
      </c>
      <c r="B10" s="37"/>
      <c r="C10" s="37"/>
      <c r="D10" s="37"/>
      <c r="E10" s="37"/>
      <c r="F10" s="37"/>
    </row>
    <row r="11" spans="1:11" ht="21" x14ac:dyDescent="0.25">
      <c r="A11" s="38" t="s">
        <v>9</v>
      </c>
      <c r="B11" s="38"/>
      <c r="C11" s="38"/>
      <c r="D11" s="38"/>
      <c r="E11" s="38"/>
      <c r="F11" s="38"/>
      <c r="G11" s="38"/>
      <c r="H11" s="38"/>
    </row>
    <row r="15" spans="1:11" ht="21" x14ac:dyDescent="0.25">
      <c r="A15" s="33" t="s">
        <v>10</v>
      </c>
      <c r="B15" s="33"/>
      <c r="C15" s="33"/>
      <c r="D15" s="33"/>
      <c r="E15" s="33"/>
      <c r="F15" s="33"/>
      <c r="G15" s="33"/>
      <c r="H15" s="33"/>
      <c r="I15" s="33"/>
    </row>
    <row r="16" spans="1:11" ht="21" x14ac:dyDescent="0.25">
      <c r="A16" s="33" t="s">
        <v>11</v>
      </c>
      <c r="B16" s="33"/>
      <c r="C16" s="33"/>
      <c r="D16" s="33"/>
    </row>
    <row r="20" spans="1:9" ht="26" x14ac:dyDescent="0.3">
      <c r="A20" s="32" t="s">
        <v>0</v>
      </c>
      <c r="B20" s="32"/>
      <c r="C20" s="32"/>
      <c r="D20" s="32"/>
      <c r="E20" s="32"/>
      <c r="F20" s="32"/>
      <c r="G20" s="32"/>
    </row>
    <row r="22" spans="1:9" ht="66" x14ac:dyDescent="0.2">
      <c r="A22" s="6" t="s">
        <v>20</v>
      </c>
      <c r="B22" s="7">
        <v>3</v>
      </c>
    </row>
    <row r="23" spans="1:9" ht="24" x14ac:dyDescent="0.3">
      <c r="H23" s="31" t="s">
        <v>21</v>
      </c>
      <c r="I23" s="31"/>
    </row>
    <row r="24" spans="1:9" ht="66" x14ac:dyDescent="0.2">
      <c r="A24" s="8" t="s">
        <v>1</v>
      </c>
      <c r="B24" s="3" t="s">
        <v>12</v>
      </c>
      <c r="C24" s="3" t="s">
        <v>13</v>
      </c>
      <c r="D24" s="3" t="s">
        <v>14</v>
      </c>
      <c r="E24" s="4" t="s">
        <v>15</v>
      </c>
      <c r="F24" s="1" t="s">
        <v>16</v>
      </c>
      <c r="G24" s="2" t="s">
        <v>17</v>
      </c>
      <c r="H24" s="9" t="s">
        <v>18</v>
      </c>
      <c r="I24" s="9" t="s">
        <v>19</v>
      </c>
    </row>
    <row r="25" spans="1:9" ht="21" x14ac:dyDescent="0.25">
      <c r="A25" s="10" t="s">
        <v>2</v>
      </c>
      <c r="B25" s="11">
        <v>640</v>
      </c>
      <c r="C25" s="11">
        <v>480</v>
      </c>
      <c r="D25" s="12">
        <f>C25/(2*B22*TAN(RADIANS(70.3/2)))</f>
        <v>113.6175967089893</v>
      </c>
      <c r="E25" s="25">
        <f>D25*(75/1000)</f>
        <v>8.5213197531741969</v>
      </c>
      <c r="F25" s="11" t="str">
        <f>IF(E25&gt;=14,"✔️","❌")</f>
        <v>❌</v>
      </c>
      <c r="G25" s="11" t="str">
        <f t="shared" ref="G25:G31" si="0">IF(E25&lt;=70,"✔️","❌")</f>
        <v>✔️</v>
      </c>
      <c r="H25" s="13">
        <v>0.4</v>
      </c>
      <c r="I25" s="14">
        <v>1.8</v>
      </c>
    </row>
    <row r="26" spans="1:9" ht="21" x14ac:dyDescent="0.25">
      <c r="A26" s="10" t="s">
        <v>2</v>
      </c>
      <c r="B26" s="11">
        <v>720</v>
      </c>
      <c r="C26" s="11">
        <v>480</v>
      </c>
      <c r="D26" s="12">
        <f>C26/(2*B22*TAN(RADIANS(70.3/2)))</f>
        <v>113.6175967089893</v>
      </c>
      <c r="E26" s="25">
        <f t="shared" ref="E26:E31" si="1">D26*(75/1000)</f>
        <v>8.5213197531741969</v>
      </c>
      <c r="F26" s="11" t="str">
        <f t="shared" ref="F26:F29" si="2">IF(E26&gt;=14,"✔️","❌")</f>
        <v>❌</v>
      </c>
      <c r="G26" s="11" t="str">
        <f t="shared" si="0"/>
        <v>✔️</v>
      </c>
      <c r="H26" s="13">
        <v>0.4</v>
      </c>
      <c r="I26" s="14">
        <v>1.8</v>
      </c>
    </row>
    <row r="27" spans="1:9" ht="21" x14ac:dyDescent="0.25">
      <c r="A27" s="10" t="s">
        <v>2</v>
      </c>
      <c r="B27" s="11">
        <v>800</v>
      </c>
      <c r="C27" s="11">
        <v>600</v>
      </c>
      <c r="D27" s="12">
        <f>C27/(2*B22*TAN(RADIANS(70.3/2)))</f>
        <v>142.02199588623662</v>
      </c>
      <c r="E27" s="25">
        <f t="shared" si="1"/>
        <v>10.651649691467746</v>
      </c>
      <c r="F27" s="11" t="str">
        <f t="shared" si="2"/>
        <v>❌</v>
      </c>
      <c r="G27" s="11" t="str">
        <f t="shared" si="0"/>
        <v>✔️</v>
      </c>
      <c r="H27" s="13">
        <v>0.5</v>
      </c>
      <c r="I27" s="14">
        <v>2.2000000000000002</v>
      </c>
    </row>
    <row r="28" spans="1:9" ht="21" x14ac:dyDescent="0.25">
      <c r="A28" s="10" t="s">
        <v>2</v>
      </c>
      <c r="B28" s="11">
        <v>1024</v>
      </c>
      <c r="C28" s="11">
        <v>768</v>
      </c>
      <c r="D28" s="12">
        <f>C28/(2*B22*TAN(RADIANS(70.3/2)))</f>
        <v>181.78815473438289</v>
      </c>
      <c r="E28" s="25">
        <f t="shared" si="1"/>
        <v>13.634111605078717</v>
      </c>
      <c r="F28" s="11" t="str">
        <f t="shared" si="2"/>
        <v>❌</v>
      </c>
      <c r="G28" s="11" t="str">
        <f t="shared" si="0"/>
        <v>✔️</v>
      </c>
      <c r="H28" s="13">
        <v>0.6</v>
      </c>
      <c r="I28" s="14">
        <v>2.9</v>
      </c>
    </row>
    <row r="29" spans="1:9" ht="21" x14ac:dyDescent="0.25">
      <c r="A29" s="10" t="s">
        <v>2</v>
      </c>
      <c r="B29" s="11">
        <v>1280</v>
      </c>
      <c r="C29" s="11">
        <v>720</v>
      </c>
      <c r="D29" s="12">
        <f>C29/(2*B22*TAN(RADIANS(70.3/2)))</f>
        <v>170.42639506348394</v>
      </c>
      <c r="E29" s="25">
        <f t="shared" si="1"/>
        <v>12.781979629761295</v>
      </c>
      <c r="F29" s="11" t="str">
        <f t="shared" si="2"/>
        <v>❌</v>
      </c>
      <c r="G29" s="11" t="str">
        <f t="shared" si="0"/>
        <v>✔️</v>
      </c>
      <c r="H29" s="13">
        <v>0.6</v>
      </c>
      <c r="I29" s="14">
        <v>2.7</v>
      </c>
    </row>
    <row r="30" spans="1:9" ht="21" x14ac:dyDescent="0.25">
      <c r="A30" s="10" t="s">
        <v>2</v>
      </c>
      <c r="B30" s="11">
        <v>1280</v>
      </c>
      <c r="C30" s="11">
        <v>1024</v>
      </c>
      <c r="D30" s="12">
        <f>C30/(2*B22*TAN(RADIANS(70.3/2)))</f>
        <v>242.38420631251049</v>
      </c>
      <c r="E30" s="25">
        <f t="shared" si="1"/>
        <v>18.178815473438284</v>
      </c>
      <c r="F30" s="11" t="str">
        <f t="shared" ref="F30:F31" si="3">IF(E30&gt;=14,"✔️","❌")</f>
        <v>✔️</v>
      </c>
      <c r="G30" s="11" t="str">
        <f t="shared" si="0"/>
        <v>✔️</v>
      </c>
      <c r="H30" s="13">
        <v>0.8</v>
      </c>
      <c r="I30" s="14">
        <v>3.8</v>
      </c>
    </row>
    <row r="31" spans="1:9" ht="21" x14ac:dyDescent="0.25">
      <c r="A31" s="10" t="s">
        <v>2</v>
      </c>
      <c r="B31" s="11">
        <v>1920</v>
      </c>
      <c r="C31" s="11">
        <v>1080</v>
      </c>
      <c r="D31" s="12">
        <f>C31/(2*B22*TAN(RADIANS(70.3/2)))</f>
        <v>255.63959259522591</v>
      </c>
      <c r="E31" s="25">
        <f t="shared" si="1"/>
        <v>19.172969444641943</v>
      </c>
      <c r="F31" s="11" t="str">
        <f t="shared" si="3"/>
        <v>✔️</v>
      </c>
      <c r="G31" s="11" t="str">
        <f t="shared" si="0"/>
        <v>✔️</v>
      </c>
      <c r="H31" s="13">
        <v>0.9</v>
      </c>
      <c r="I31" s="14">
        <v>4.0999999999999996</v>
      </c>
    </row>
    <row r="32" spans="1:9" ht="21" x14ac:dyDescent="0.25">
      <c r="A32" s="15"/>
      <c r="B32" s="16"/>
      <c r="C32" s="16"/>
      <c r="D32" s="16"/>
      <c r="E32" s="17"/>
      <c r="F32" s="17"/>
      <c r="G32" s="16"/>
      <c r="H32" s="16"/>
      <c r="I32" s="16"/>
    </row>
    <row r="33" spans="1:9" ht="21" x14ac:dyDescent="0.25">
      <c r="A33" s="20"/>
      <c r="B33" s="21"/>
      <c r="C33" s="21"/>
      <c r="D33" s="22"/>
      <c r="E33" s="22"/>
      <c r="F33" s="21"/>
      <c r="G33" s="21"/>
      <c r="H33" s="21"/>
      <c r="I33" s="21"/>
    </row>
    <row r="34" spans="1:9" ht="21" x14ac:dyDescent="0.25">
      <c r="A34" s="10" t="s">
        <v>4</v>
      </c>
      <c r="B34" s="11">
        <v>640</v>
      </c>
      <c r="C34" s="11">
        <v>480</v>
      </c>
      <c r="D34" s="12">
        <f>C34/(2*B22*TAN(RADIANS(22.7/2)))</f>
        <v>398.5505026823144</v>
      </c>
      <c r="E34" s="12">
        <f>D34*(75/1000)</f>
        <v>29.891287701173578</v>
      </c>
      <c r="F34" s="11" t="str">
        <f>IF(E34&gt;=14,"✔️","❌")</f>
        <v>✔️</v>
      </c>
      <c r="G34" s="11" t="str">
        <f t="shared" ref="G34:G40" si="4">IF(E34&lt;=70,"✔️","❌")</f>
        <v>✔️</v>
      </c>
      <c r="H34" s="13">
        <v>1.3</v>
      </c>
      <c r="I34" s="14">
        <v>6.4</v>
      </c>
    </row>
    <row r="35" spans="1:9" ht="21" x14ac:dyDescent="0.25">
      <c r="A35" s="10" t="s">
        <v>4</v>
      </c>
      <c r="B35" s="11">
        <v>720</v>
      </c>
      <c r="C35" s="11">
        <v>480</v>
      </c>
      <c r="D35" s="12">
        <f>C35/(2*B22*TAN(RADIANS(22.7/2)))</f>
        <v>398.5505026823144</v>
      </c>
      <c r="E35" s="12">
        <f t="shared" ref="E35:E40" si="5">D35*(75/1000)</f>
        <v>29.891287701173578</v>
      </c>
      <c r="F35" s="11" t="str">
        <f t="shared" ref="F35:F40" si="6">IF(E35&gt;=14,"✔️","❌")</f>
        <v>✔️</v>
      </c>
      <c r="G35" s="11" t="str">
        <f t="shared" si="4"/>
        <v>✔️</v>
      </c>
      <c r="H35" s="13">
        <v>1.3</v>
      </c>
      <c r="I35" s="14">
        <v>6.4</v>
      </c>
    </row>
    <row r="36" spans="1:9" ht="21" x14ac:dyDescent="0.25">
      <c r="A36" s="10" t="s">
        <v>4</v>
      </c>
      <c r="B36" s="11">
        <v>800</v>
      </c>
      <c r="C36" s="11">
        <v>600</v>
      </c>
      <c r="D36" s="12">
        <f>C36/(2*B22*TAN(RADIANS(22.7/2)))</f>
        <v>498.18812835289305</v>
      </c>
      <c r="E36" s="12">
        <f t="shared" si="5"/>
        <v>37.364109626466977</v>
      </c>
      <c r="F36" s="11" t="str">
        <f t="shared" si="6"/>
        <v>✔️</v>
      </c>
      <c r="G36" s="11" t="str">
        <f t="shared" si="4"/>
        <v>✔️</v>
      </c>
      <c r="H36" s="13">
        <v>1.7</v>
      </c>
      <c r="I36" s="26">
        <v>8</v>
      </c>
    </row>
    <row r="37" spans="1:9" ht="21" x14ac:dyDescent="0.25">
      <c r="A37" s="10" t="s">
        <v>4</v>
      </c>
      <c r="B37" s="11">
        <v>1024</v>
      </c>
      <c r="C37" s="11">
        <v>768</v>
      </c>
      <c r="D37" s="12">
        <f>C37/(2*B22*TAN(RADIANS(22.7/2)))</f>
        <v>637.68080429170311</v>
      </c>
      <c r="E37" s="12">
        <f t="shared" si="5"/>
        <v>47.826060321877733</v>
      </c>
      <c r="F37" s="11" t="str">
        <f t="shared" si="6"/>
        <v>✔️</v>
      </c>
      <c r="G37" s="11" t="str">
        <f t="shared" si="4"/>
        <v>✔️</v>
      </c>
      <c r="H37" s="27">
        <v>2.1</v>
      </c>
      <c r="I37" s="14">
        <v>10.3</v>
      </c>
    </row>
    <row r="38" spans="1:9" ht="21" x14ac:dyDescent="0.25">
      <c r="A38" s="10" t="s">
        <v>4</v>
      </c>
      <c r="B38" s="11">
        <v>1280</v>
      </c>
      <c r="C38" s="11">
        <v>720</v>
      </c>
      <c r="D38" s="12">
        <f>C38/(2*B22*TAN(RADIANS(22.7/2)))</f>
        <v>597.82575402347163</v>
      </c>
      <c r="E38" s="12">
        <f t="shared" si="5"/>
        <v>44.836931551760372</v>
      </c>
      <c r="F38" s="11" t="str">
        <f t="shared" si="6"/>
        <v>✔️</v>
      </c>
      <c r="G38" s="11" t="str">
        <f t="shared" si="4"/>
        <v>✔️</v>
      </c>
      <c r="H38" s="27">
        <v>2</v>
      </c>
      <c r="I38" s="14">
        <v>9.5</v>
      </c>
    </row>
    <row r="39" spans="1:9" ht="21" x14ac:dyDescent="0.25">
      <c r="A39" s="10" t="s">
        <v>4</v>
      </c>
      <c r="B39" s="11">
        <v>1280</v>
      </c>
      <c r="C39" s="11">
        <v>1024</v>
      </c>
      <c r="D39" s="12">
        <f>C39/(2*B22*TAN(RADIANS(22.7/2)))</f>
        <v>850.24107238893748</v>
      </c>
      <c r="E39" s="12">
        <f t="shared" si="5"/>
        <v>63.768080429170311</v>
      </c>
      <c r="F39" s="11" t="str">
        <f t="shared" si="6"/>
        <v>✔️</v>
      </c>
      <c r="G39" s="11" t="str">
        <f t="shared" si="4"/>
        <v>✔️</v>
      </c>
      <c r="H39" s="13">
        <v>2.8</v>
      </c>
      <c r="I39" s="14">
        <v>13.6</v>
      </c>
    </row>
    <row r="40" spans="1:9" ht="21" x14ac:dyDescent="0.25">
      <c r="A40" s="10" t="s">
        <v>4</v>
      </c>
      <c r="B40" s="11">
        <v>1920</v>
      </c>
      <c r="C40" s="11">
        <v>1080</v>
      </c>
      <c r="D40" s="12">
        <f>C40/(2*B22*TAN(RADIANS(22.7/2)))</f>
        <v>896.7386310352075</v>
      </c>
      <c r="E40" s="12">
        <f t="shared" si="5"/>
        <v>67.255397327640566</v>
      </c>
      <c r="F40" s="11" t="str">
        <f t="shared" si="6"/>
        <v>✔️</v>
      </c>
      <c r="G40" s="11" t="str">
        <f t="shared" si="4"/>
        <v>✔️</v>
      </c>
      <c r="H40" s="13">
        <v>2.9</v>
      </c>
      <c r="I40" s="14">
        <v>14.4</v>
      </c>
    </row>
    <row r="41" spans="1:9" ht="21" x14ac:dyDescent="0.25">
      <c r="A41" s="20"/>
      <c r="B41" s="21"/>
      <c r="C41" s="21"/>
      <c r="D41" s="22"/>
      <c r="E41" s="22"/>
      <c r="F41" s="21"/>
      <c r="G41" s="21"/>
      <c r="H41" s="23"/>
      <c r="I41" s="23"/>
    </row>
    <row r="42" spans="1:9" ht="21" x14ac:dyDescent="0.25">
      <c r="A42" s="20"/>
      <c r="B42" s="21"/>
      <c r="C42" s="21"/>
      <c r="D42" s="22"/>
      <c r="E42" s="22"/>
      <c r="F42" s="21"/>
      <c r="G42" s="21"/>
      <c r="H42" s="23"/>
      <c r="I42" s="23"/>
    </row>
    <row r="54" spans="1:9" x14ac:dyDescent="0.2">
      <c r="A54" s="24"/>
      <c r="B54" s="24"/>
      <c r="C54" s="24"/>
      <c r="D54" s="24"/>
    </row>
    <row r="55" spans="1:9" ht="26" x14ac:dyDescent="0.3">
      <c r="A55" s="32" t="s">
        <v>3</v>
      </c>
      <c r="B55" s="32"/>
      <c r="C55" s="32"/>
      <c r="D55" s="32"/>
      <c r="E55" s="32"/>
      <c r="F55" s="32"/>
      <c r="G55" s="32"/>
    </row>
    <row r="57" spans="1:9" ht="66" x14ac:dyDescent="0.2">
      <c r="A57" s="6" t="s">
        <v>20</v>
      </c>
      <c r="B57" s="7">
        <v>5</v>
      </c>
    </row>
    <row r="58" spans="1:9" ht="24" x14ac:dyDescent="0.3">
      <c r="H58" s="31" t="s">
        <v>21</v>
      </c>
      <c r="I58" s="31"/>
    </row>
    <row r="59" spans="1:9" ht="66" x14ac:dyDescent="0.2">
      <c r="A59" s="8" t="s">
        <v>1</v>
      </c>
      <c r="B59" s="3" t="s">
        <v>12</v>
      </c>
      <c r="C59" s="3" t="s">
        <v>13</v>
      </c>
      <c r="D59" s="3" t="s">
        <v>14</v>
      </c>
      <c r="E59" s="4" t="s">
        <v>15</v>
      </c>
      <c r="F59" s="1" t="s">
        <v>16</v>
      </c>
      <c r="G59" s="2" t="s">
        <v>17</v>
      </c>
      <c r="H59" s="9" t="s">
        <v>18</v>
      </c>
      <c r="I59" s="9" t="s">
        <v>19</v>
      </c>
    </row>
    <row r="60" spans="1:9" ht="21" x14ac:dyDescent="0.25">
      <c r="A60" s="10" t="s">
        <v>2</v>
      </c>
      <c r="B60" s="11">
        <v>640</v>
      </c>
      <c r="C60" s="11">
        <v>480</v>
      </c>
      <c r="D60" s="12">
        <f>C60/(2*B57*TAN(RADIANS(19.8/2)))</f>
        <v>275.02759904276706</v>
      </c>
      <c r="E60" s="12">
        <f>D60*(75/1000)</f>
        <v>20.627069928207529</v>
      </c>
      <c r="F60" s="11" t="str">
        <f>IF(E60&gt;=14,"✔️","❌")</f>
        <v>✔️</v>
      </c>
      <c r="G60" s="11" t="str">
        <f t="shared" ref="G60:G66" si="7">IF(E60&lt;=70,"✔️","❌")</f>
        <v>✔️</v>
      </c>
      <c r="H60" s="13">
        <v>1.5</v>
      </c>
      <c r="I60" s="14">
        <v>6.8</v>
      </c>
    </row>
    <row r="61" spans="1:9" ht="21" x14ac:dyDescent="0.25">
      <c r="A61" s="10" t="s">
        <v>2</v>
      </c>
      <c r="B61" s="11">
        <v>720</v>
      </c>
      <c r="C61" s="11">
        <v>480</v>
      </c>
      <c r="D61" s="12">
        <f>C61/(2*B57*TAN(RADIANS(19.8/2)))</f>
        <v>275.02759904276706</v>
      </c>
      <c r="E61" s="12">
        <f t="shared" ref="E61:E66" si="8">D61*(75/1000)</f>
        <v>20.627069928207529</v>
      </c>
      <c r="F61" s="11" t="str">
        <f t="shared" ref="F61:F66" si="9">IF(E61&gt;=14,"✔️","❌")</f>
        <v>✔️</v>
      </c>
      <c r="G61" s="11" t="str">
        <f t="shared" si="7"/>
        <v>✔️</v>
      </c>
      <c r="H61" s="13">
        <v>1.5</v>
      </c>
      <c r="I61" s="14">
        <v>6.8</v>
      </c>
    </row>
    <row r="62" spans="1:9" ht="21" x14ac:dyDescent="0.25">
      <c r="A62" s="10" t="s">
        <v>2</v>
      </c>
      <c r="B62" s="11">
        <v>800</v>
      </c>
      <c r="C62" s="11">
        <v>600</v>
      </c>
      <c r="D62" s="12">
        <f>C62/(2*B57*TAN(RADIANS(19.8/2)))</f>
        <v>343.78449880345886</v>
      </c>
      <c r="E62" s="12">
        <f t="shared" si="8"/>
        <v>25.783837410259412</v>
      </c>
      <c r="F62" s="11" t="str">
        <f t="shared" si="9"/>
        <v>✔️</v>
      </c>
      <c r="G62" s="11" t="str">
        <f t="shared" si="7"/>
        <v>✔️</v>
      </c>
      <c r="H62" s="13">
        <v>1.9</v>
      </c>
      <c r="I62" s="14">
        <v>8.5</v>
      </c>
    </row>
    <row r="63" spans="1:9" ht="21" x14ac:dyDescent="0.25">
      <c r="A63" s="10" t="s">
        <v>2</v>
      </c>
      <c r="B63" s="11">
        <v>1024</v>
      </c>
      <c r="C63" s="11">
        <v>768</v>
      </c>
      <c r="D63" s="12">
        <f>C63/(2*B57*TAN(RADIANS(19.8/2)))</f>
        <v>440.04415846842733</v>
      </c>
      <c r="E63" s="12">
        <f t="shared" si="8"/>
        <v>33.003311885132049</v>
      </c>
      <c r="F63" s="11" t="str">
        <f t="shared" si="9"/>
        <v>✔️</v>
      </c>
      <c r="G63" s="11" t="str">
        <f t="shared" si="7"/>
        <v>✔️</v>
      </c>
      <c r="H63" s="13">
        <v>2.4</v>
      </c>
      <c r="I63" s="26">
        <v>11</v>
      </c>
    </row>
    <row r="64" spans="1:9" ht="21" x14ac:dyDescent="0.25">
      <c r="A64" s="10" t="s">
        <v>2</v>
      </c>
      <c r="B64" s="11">
        <v>1280</v>
      </c>
      <c r="C64" s="11">
        <v>720</v>
      </c>
      <c r="D64" s="12">
        <f>C64/(2*B57*TAN(RADIANS(19.8/2)))</f>
        <v>412.5413985641506</v>
      </c>
      <c r="E64" s="12">
        <f t="shared" si="8"/>
        <v>30.940604892311292</v>
      </c>
      <c r="F64" s="11" t="str">
        <f t="shared" si="9"/>
        <v>✔️</v>
      </c>
      <c r="G64" s="11" t="str">
        <f t="shared" si="7"/>
        <v>✔️</v>
      </c>
      <c r="H64" s="13">
        <v>2.2999999999999998</v>
      </c>
      <c r="I64" s="14">
        <v>10.3</v>
      </c>
    </row>
    <row r="65" spans="1:9" ht="21" x14ac:dyDescent="0.25">
      <c r="A65" s="10" t="s">
        <v>2</v>
      </c>
      <c r="B65" s="11">
        <v>1280</v>
      </c>
      <c r="C65" s="11">
        <v>1024</v>
      </c>
      <c r="D65" s="12">
        <f>C65/(2*B57*TAN(RADIANS(19.8/2)))</f>
        <v>586.72554462456981</v>
      </c>
      <c r="E65" s="12">
        <f t="shared" si="8"/>
        <v>44.004415846842733</v>
      </c>
      <c r="F65" s="11" t="str">
        <f t="shared" si="9"/>
        <v>✔️</v>
      </c>
      <c r="G65" s="11" t="str">
        <f t="shared" si="7"/>
        <v>✔️</v>
      </c>
      <c r="H65" s="27">
        <v>3.2</v>
      </c>
      <c r="I65" s="14">
        <v>14.6</v>
      </c>
    </row>
    <row r="66" spans="1:9" ht="21" x14ac:dyDescent="0.25">
      <c r="A66" s="10" t="s">
        <v>2</v>
      </c>
      <c r="B66" s="11">
        <v>1920</v>
      </c>
      <c r="C66" s="11">
        <v>1080</v>
      </c>
      <c r="D66" s="12">
        <f>C66/(2*B57*TAN(RADIANS(19.8/2)))</f>
        <v>618.81209784622592</v>
      </c>
      <c r="E66" s="12">
        <f t="shared" si="8"/>
        <v>46.410907338466941</v>
      </c>
      <c r="F66" s="11" t="str">
        <f t="shared" si="9"/>
        <v>✔️</v>
      </c>
      <c r="G66" s="11" t="str">
        <f t="shared" si="7"/>
        <v>✔️</v>
      </c>
      <c r="H66" s="13">
        <v>3.4</v>
      </c>
      <c r="I66" s="14">
        <v>15.4</v>
      </c>
    </row>
    <row r="67" spans="1:9" ht="21" x14ac:dyDescent="0.25">
      <c r="A67" s="15"/>
      <c r="B67" s="16"/>
      <c r="C67" s="16"/>
      <c r="D67" s="16"/>
      <c r="E67" s="17"/>
      <c r="F67" s="17"/>
      <c r="G67" s="16"/>
      <c r="H67" s="16"/>
      <c r="I67" s="16"/>
    </row>
    <row r="68" spans="1:9" ht="21" x14ac:dyDescent="0.25">
      <c r="A68" s="20"/>
      <c r="B68" s="21"/>
      <c r="C68" s="21"/>
      <c r="D68" s="22"/>
      <c r="E68" s="22"/>
      <c r="F68" s="21"/>
      <c r="G68" s="21"/>
      <c r="H68" s="21"/>
      <c r="I68" s="21"/>
    </row>
    <row r="69" spans="1:9" ht="21" x14ac:dyDescent="0.25">
      <c r="A69" s="10" t="s">
        <v>4</v>
      </c>
      <c r="B69" s="11">
        <v>640</v>
      </c>
      <c r="C69" s="11">
        <v>480</v>
      </c>
      <c r="D69" s="12">
        <f>C69/(2*B57*TAN(RADIANS(8.8/2)))</f>
        <v>623.81567227077892</v>
      </c>
      <c r="E69" s="12">
        <f>D69*(75/1000)</f>
        <v>46.786175420308417</v>
      </c>
      <c r="F69" s="11" t="str">
        <f>IF(E69&gt;=14,"✔️","❌")</f>
        <v>✔️</v>
      </c>
      <c r="G69" s="11" t="str">
        <f t="shared" ref="G69:G75" si="10">IF(E69&lt;=70,"✔️","❌")</f>
        <v>✔️</v>
      </c>
      <c r="H69" s="13">
        <v>3.4</v>
      </c>
      <c r="I69" s="14">
        <v>16.7</v>
      </c>
    </row>
    <row r="70" spans="1:9" ht="21" x14ac:dyDescent="0.25">
      <c r="A70" s="10" t="s">
        <v>4</v>
      </c>
      <c r="B70" s="11">
        <v>720</v>
      </c>
      <c r="C70" s="11">
        <v>480</v>
      </c>
      <c r="D70" s="12">
        <f>C70/(2*B57*TAN(RADIANS(8.8/2)))</f>
        <v>623.81567227077892</v>
      </c>
      <c r="E70" s="12">
        <f t="shared" ref="E70:E75" si="11">D70*(75/1000)</f>
        <v>46.786175420308417</v>
      </c>
      <c r="F70" s="11" t="str">
        <f t="shared" ref="F70:F75" si="12">IF(E70&gt;=14,"✔️","❌")</f>
        <v>✔️</v>
      </c>
      <c r="G70" s="11" t="str">
        <f t="shared" si="10"/>
        <v>✔️</v>
      </c>
      <c r="H70" s="13">
        <v>3.4</v>
      </c>
      <c r="I70" s="14">
        <v>16.7</v>
      </c>
    </row>
    <row r="71" spans="1:9" ht="21" x14ac:dyDescent="0.25">
      <c r="A71" s="10" t="s">
        <v>4</v>
      </c>
      <c r="B71" s="11">
        <v>800</v>
      </c>
      <c r="C71" s="11">
        <v>600</v>
      </c>
      <c r="D71" s="12">
        <f>C71/(2*B57*TAN(RADIANS(8.8/2)))</f>
        <v>779.76959033847356</v>
      </c>
      <c r="E71" s="12">
        <f t="shared" si="11"/>
        <v>58.482719275385513</v>
      </c>
      <c r="F71" s="11" t="str">
        <f t="shared" si="12"/>
        <v>✔️</v>
      </c>
      <c r="G71" s="11" t="str">
        <f t="shared" si="10"/>
        <v>✔️</v>
      </c>
      <c r="H71" s="13">
        <v>4.2</v>
      </c>
      <c r="I71" s="14">
        <v>20.8</v>
      </c>
    </row>
    <row r="72" spans="1:9" ht="21" x14ac:dyDescent="0.25">
      <c r="A72" s="10" t="s">
        <v>4</v>
      </c>
      <c r="B72" s="11">
        <v>1024</v>
      </c>
      <c r="C72" s="11">
        <v>768</v>
      </c>
      <c r="D72" s="12">
        <f>C72/(2*B57*TAN(RADIANS(8.8/2)))</f>
        <v>998.1050756332462</v>
      </c>
      <c r="E72" s="12">
        <f t="shared" si="11"/>
        <v>74.857880672493465</v>
      </c>
      <c r="F72" s="11" t="str">
        <f t="shared" si="12"/>
        <v>✔️</v>
      </c>
      <c r="G72" s="11" t="str">
        <f t="shared" si="10"/>
        <v>❌</v>
      </c>
      <c r="H72" s="27">
        <v>5.4</v>
      </c>
      <c r="I72" s="14">
        <v>26.7</v>
      </c>
    </row>
    <row r="73" spans="1:9" ht="21" x14ac:dyDescent="0.25">
      <c r="A73" s="10" t="s">
        <v>4</v>
      </c>
      <c r="B73" s="11">
        <v>1280</v>
      </c>
      <c r="C73" s="11">
        <v>720</v>
      </c>
      <c r="D73" s="12">
        <f>C73/(2*B57*TAN(RADIANS(8.8/2)))</f>
        <v>935.72350840616832</v>
      </c>
      <c r="E73" s="12">
        <f t="shared" si="11"/>
        <v>70.179263130462616</v>
      </c>
      <c r="F73" s="11" t="str">
        <f t="shared" si="12"/>
        <v>✔️</v>
      </c>
      <c r="G73" s="11" t="str">
        <f t="shared" si="10"/>
        <v>❌</v>
      </c>
      <c r="H73" s="13">
        <v>5.0999999999999996</v>
      </c>
      <c r="I73" s="26">
        <v>25</v>
      </c>
    </row>
    <row r="74" spans="1:9" ht="21" x14ac:dyDescent="0.25">
      <c r="A74" s="10" t="s">
        <v>4</v>
      </c>
      <c r="B74" s="11">
        <v>1280</v>
      </c>
      <c r="C74" s="11">
        <v>1024</v>
      </c>
      <c r="D74" s="12">
        <f>C74/(2*B57*TAN(RADIANS(8.8/2)))</f>
        <v>1330.8067675109949</v>
      </c>
      <c r="E74" s="12">
        <f t="shared" si="11"/>
        <v>99.810507563324606</v>
      </c>
      <c r="F74" s="11" t="str">
        <f t="shared" si="12"/>
        <v>✔️</v>
      </c>
      <c r="G74" s="11" t="str">
        <f t="shared" si="10"/>
        <v>❌</v>
      </c>
      <c r="H74" s="13">
        <v>7.2</v>
      </c>
      <c r="I74" s="14">
        <v>35.6</v>
      </c>
    </row>
    <row r="75" spans="1:9" ht="21" x14ac:dyDescent="0.25">
      <c r="A75" s="10" t="s">
        <v>4</v>
      </c>
      <c r="B75" s="11">
        <v>1920</v>
      </c>
      <c r="C75" s="11">
        <v>1080</v>
      </c>
      <c r="D75" s="12">
        <f>C75/(2*B57*TAN(RADIANS(8.8/2)))</f>
        <v>1403.5852626092524</v>
      </c>
      <c r="E75" s="12">
        <f t="shared" si="11"/>
        <v>105.26889469569393</v>
      </c>
      <c r="F75" s="11" t="str">
        <f t="shared" si="12"/>
        <v>✔️</v>
      </c>
      <c r="G75" s="11" t="str">
        <f t="shared" si="10"/>
        <v>❌</v>
      </c>
      <c r="H75" s="13">
        <v>7.6</v>
      </c>
      <c r="I75" s="26">
        <v>37.5</v>
      </c>
    </row>
    <row r="76" spans="1:9" ht="21" x14ac:dyDescent="0.25">
      <c r="A76" s="20"/>
      <c r="B76" s="21"/>
      <c r="C76" s="21"/>
      <c r="D76" s="22"/>
      <c r="E76" s="22"/>
      <c r="F76" s="21"/>
      <c r="G76" s="21"/>
      <c r="H76" s="23"/>
      <c r="I76" s="23"/>
    </row>
    <row r="77" spans="1:9" ht="21" x14ac:dyDescent="0.25">
      <c r="A77" s="20"/>
      <c r="B77" s="21"/>
      <c r="C77" s="21"/>
      <c r="D77" s="22"/>
      <c r="E77" s="22"/>
      <c r="F77" s="21"/>
      <c r="G77" s="21"/>
      <c r="H77" s="23"/>
      <c r="I77" s="23"/>
    </row>
  </sheetData>
  <mergeCells count="12">
    <mergeCell ref="A2:I2"/>
    <mergeCell ref="A10:F10"/>
    <mergeCell ref="A11:H11"/>
    <mergeCell ref="A15:I15"/>
    <mergeCell ref="A5:G5"/>
    <mergeCell ref="A6:G6"/>
    <mergeCell ref="A7:G7"/>
    <mergeCell ref="H58:I58"/>
    <mergeCell ref="H23:I23"/>
    <mergeCell ref="A20:G20"/>
    <mergeCell ref="A55:G55"/>
    <mergeCell ref="A16:D16"/>
  </mergeCells>
  <conditionalFormatting sqref="E25:E31">
    <cfRule type="cellIs" dxfId="14" priority="1" operator="equal">
      <formula>70</formula>
    </cfRule>
    <cfRule type="cellIs" dxfId="13" priority="2" operator="equal">
      <formula>13.99</formula>
    </cfRule>
    <cfRule type="cellIs" dxfId="12" priority="3" operator="equal">
      <formula>14</formula>
    </cfRule>
    <cfRule type="cellIs" dxfId="11" priority="25" operator="between">
      <formula>14</formula>
      <formula>70</formula>
    </cfRule>
    <cfRule type="cellIs" dxfId="10" priority="26" operator="lessThan">
      <formula>13.99</formula>
    </cfRule>
    <cfRule type="cellIs" dxfId="9" priority="27" operator="greaterThan">
      <formula>70</formula>
    </cfRule>
  </conditionalFormatting>
  <conditionalFormatting sqref="E34:E40">
    <cfRule type="cellIs" dxfId="8" priority="13" stopIfTrue="1" operator="between">
      <formula>14</formula>
      <formula>70</formula>
    </cfRule>
    <cfRule type="cellIs" dxfId="7" priority="14" operator="lessThan">
      <formula>14</formula>
    </cfRule>
    <cfRule type="cellIs" dxfId="6" priority="15" operator="greaterThan">
      <formula>70</formula>
    </cfRule>
  </conditionalFormatting>
  <conditionalFormatting sqref="E60:E66">
    <cfRule type="cellIs" dxfId="5" priority="10" stopIfTrue="1" operator="between">
      <formula>14</formula>
      <formula>70</formula>
    </cfRule>
    <cfRule type="cellIs" dxfId="4" priority="11" operator="lessThan">
      <formula>14</formula>
    </cfRule>
    <cfRule type="cellIs" dxfId="3" priority="12" operator="greaterThan">
      <formula>70</formula>
    </cfRule>
  </conditionalFormatting>
  <conditionalFormatting sqref="E69:E75">
    <cfRule type="cellIs" dxfId="2" priority="4" stopIfTrue="1" operator="between">
      <formula>14</formula>
      <formula>70</formula>
    </cfRule>
    <cfRule type="cellIs" dxfId="1" priority="5" operator="lessThan">
      <formula>14</formula>
    </cfRule>
    <cfRule type="cellIs" dxfId="0" priority="6" operator="greaterThan">
      <formula>70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Maik Ceiler</cp:lastModifiedBy>
  <dcterms:created xsi:type="dcterms:W3CDTF">2025-04-16T14:34:56Z</dcterms:created>
  <dcterms:modified xsi:type="dcterms:W3CDTF">2025-04-24T13:36:48Z</dcterms:modified>
</cp:coreProperties>
</file>