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ikceiler/Desktop/Berechnung_Objekt:Zeichenhöhe/ActivitySensorAI/"/>
    </mc:Choice>
  </mc:AlternateContent>
  <xr:revisionPtr revIDLastSave="0" documentId="13_ncr:1_{46B757D3-0C2A-2043-A895-56F214B0A82D}" xr6:coauthVersionLast="47" xr6:coauthVersionMax="47" xr10:uidLastSave="{00000000-0000-0000-0000-000000000000}"/>
  <bookViews>
    <workbookView xWindow="32220" yWindow="2620" windowWidth="28800" windowHeight="16020" xr2:uid="{00000000-000D-0000-FFFF-FFFF00000000}"/>
  </bookViews>
  <sheets>
    <sheet name="Berechn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C55" i="1"/>
  <c r="A64" i="1" s="1"/>
  <c r="D51" i="1"/>
  <c r="D64" i="1"/>
  <c r="E64" i="1" s="1"/>
  <c r="G64" i="1" s="1"/>
  <c r="D25" i="1"/>
  <c r="C29" i="1"/>
  <c r="A38" i="1" s="1"/>
  <c r="B64" i="1" l="1"/>
  <c r="C64" i="1"/>
  <c r="F64" i="1" s="1"/>
  <c r="H64" i="1" s="1"/>
  <c r="C38" i="1"/>
  <c r="D29" i="1"/>
  <c r="D38" i="1" l="1"/>
  <c r="E38" i="1" s="1"/>
  <c r="B38" i="1"/>
  <c r="F38" i="1"/>
  <c r="H38" i="1" s="1"/>
  <c r="G38" i="1" l="1"/>
</calcChain>
</file>

<file path=xl/sharedStrings.xml><?xml version="1.0" encoding="utf-8"?>
<sst xmlns="http://schemas.openxmlformats.org/spreadsheetml/2006/main" count="48" uniqueCount="28">
  <si>
    <t>Pixel/m 
(vertikal)</t>
  </si>
  <si>
    <t>Bildwinkel anhand Zoomleveleingabe berechnen</t>
  </si>
  <si>
    <t>Zoomlevel</t>
  </si>
  <si>
    <t>Zoomlevel anhand Kamerawinkel berechnen</t>
  </si>
  <si>
    <t>Sensorwinkel
(Vertical)</t>
  </si>
  <si>
    <t>Pixel/m 
(horizontal)</t>
  </si>
  <si>
    <t>Bildwinkel (Vertikal)</t>
  </si>
  <si>
    <t>Objekthöhe ausreichend
(Min. 10 px)</t>
  </si>
  <si>
    <t>Bildwinkel (Horizontal)</t>
  </si>
  <si>
    <t>Objektbreite 
ausreichend
(Min. 5 px)</t>
  </si>
  <si>
    <t>Sensorwinkel
(Horizontal)</t>
  </si>
  <si>
    <t>Objekthöhe
in Pixel</t>
  </si>
  <si>
    <t>Detektionsentfernung (in m):</t>
  </si>
  <si>
    <t>Objekthöhe (in m)</t>
  </si>
  <si>
    <t>Objektbreite (in m)</t>
  </si>
  <si>
    <t>Mx-ONE-M1A-S-8DNWIDE (H:112° - 47,5°/ V: 58° - 26,6°)</t>
  </si>
  <si>
    <t>Objektbreite
in Pixel</t>
  </si>
  <si>
    <r>
      <rPr>
        <b/>
        <sz val="14"/>
        <color theme="1"/>
        <rFont val="Calibri"/>
        <family val="2"/>
        <scheme val="minor"/>
      </rPr>
      <t>*Objekthöhe ausreichend:</t>
    </r>
    <r>
      <rPr>
        <sz val="14"/>
        <color theme="1"/>
        <rFont val="Calibri"/>
        <family val="2"/>
        <scheme val="minor"/>
      </rPr>
      <t xml:space="preserve"> Die Objekthöhe muss min. 10 Pixel betragen. Ausreichend= ✔️, Nicht ausreichend= ❌</t>
    </r>
  </si>
  <si>
    <r>
      <rPr>
        <b/>
        <sz val="14"/>
        <color theme="1"/>
        <rFont val="Calibri"/>
        <family val="2"/>
        <scheme val="minor"/>
      </rPr>
      <t>*Objektbreite ausreichend:</t>
    </r>
    <r>
      <rPr>
        <sz val="14"/>
        <color theme="1"/>
        <rFont val="Calibri"/>
        <family val="2"/>
        <scheme val="minor"/>
      </rPr>
      <t xml:space="preserve"> Die Objektbreite mus mind. 5 Pixel betragen. Ausreichend= ✔️, Nicht ausreichend= ❌</t>
    </r>
  </si>
  <si>
    <r>
      <rPr>
        <b/>
        <sz val="14"/>
        <color theme="1"/>
        <rFont val="Calibri"/>
        <family val="2"/>
        <scheme val="minor"/>
      </rPr>
      <t xml:space="preserve">1. Bildwinkel (Horizontal): </t>
    </r>
    <r>
      <rPr>
        <sz val="14"/>
        <color theme="1"/>
        <rFont val="Calibri"/>
        <family val="2"/>
        <scheme val="minor"/>
      </rPr>
      <t>Tragen Sie hier den von Ihnen benötigten Horizontalen Winkel ein um das Zoomlevel zu erhalten</t>
    </r>
  </si>
  <si>
    <r>
      <rPr>
        <b/>
        <sz val="14"/>
        <color theme="1"/>
        <rFont val="Calibri"/>
        <family val="2"/>
        <scheme val="minor"/>
      </rPr>
      <t>2. Zoomlevel:</t>
    </r>
    <r>
      <rPr>
        <sz val="14"/>
        <color theme="1"/>
        <rFont val="Calibri"/>
        <family val="2"/>
        <scheme val="minor"/>
      </rPr>
      <t xml:space="preserve"> Tragen Sie das berechnete Zoomlevel ein, um den Horizontalen und Vertikalen Bildwinkel für die Objektgrößenberechnung zu erhalten</t>
    </r>
  </si>
  <si>
    <r>
      <rPr>
        <b/>
        <sz val="14"/>
        <color theme="1"/>
        <rFont val="Calibri"/>
        <family val="2"/>
        <scheme val="minor"/>
      </rPr>
      <t xml:space="preserve">3. Objekthöhe/Objektbreite: </t>
    </r>
    <r>
      <rPr>
        <sz val="14"/>
        <color theme="1"/>
        <rFont val="Calibri"/>
        <family val="2"/>
        <scheme val="minor"/>
      </rPr>
      <t>Tragen Sie hier die Objektgröße und Objektbreite (in Meter) des zu detektierenden Objekts ein</t>
    </r>
  </si>
  <si>
    <r>
      <rPr>
        <b/>
        <sz val="14"/>
        <color theme="1"/>
        <rFont val="Calibri"/>
        <family val="2"/>
        <scheme val="minor"/>
      </rPr>
      <t>4. Detektionsentfernung</t>
    </r>
    <r>
      <rPr>
        <sz val="14"/>
        <color theme="1"/>
        <rFont val="Calibri"/>
        <family val="2"/>
        <scheme val="minor"/>
      </rPr>
      <t>: Tragen Sie hier die Entfernung (in Meter) der gewünschten Detektionsentfernung ein</t>
    </r>
  </si>
  <si>
    <r>
      <t xml:space="preserve">Pflichtfelder 
</t>
    </r>
    <r>
      <rPr>
        <b/>
        <sz val="14"/>
        <color theme="1"/>
        <rFont val="Calibri (Textkörper)"/>
      </rPr>
      <t>(Bitte in dieser Reihenfolge ausfüllen)</t>
    </r>
  </si>
  <si>
    <t>Mx-ONE-M1A-S-8DNTELE (H:42° - 15°/ V: 22,8° - 8,4°)</t>
  </si>
  <si>
    <t>Hinweis: Dieser Kalkulator berechnet die Erkennungsdistanz anhand fester Werte. Kein Gewähr bei realen Installationen! Je nach Umgebung/Installation können die Distanzen abweichen!</t>
  </si>
  <si>
    <r>
      <rPr>
        <b/>
        <sz val="14"/>
        <color theme="1"/>
        <rFont val="Calibri"/>
        <family val="2"/>
        <scheme val="minor"/>
      </rPr>
      <t>*Objekthöhe/breite in Pixel:</t>
    </r>
    <r>
      <rPr>
        <sz val="14"/>
        <color theme="1"/>
        <rFont val="Calibri"/>
        <family val="2"/>
        <scheme val="minor"/>
      </rPr>
      <t xml:space="preserve"> Ihnen wird die Objekthöhe/Objektbreite in Pixel je eingetragener Entfernung ausgerechnet und angegeben</t>
    </r>
  </si>
  <si>
    <t>MOBOTIX ONE: Planungshilfe Detektionsdistanz ActivitySensorAI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</si>
</sst>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 (Textkörper)"/>
    </font>
    <font>
      <sz val="2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 (Textkörper)"/>
    </font>
    <font>
      <b/>
      <sz val="16"/>
      <color rgb="FFFF0000"/>
      <name val="Calibri"/>
      <family val="2"/>
      <scheme val="minor"/>
    </font>
    <font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7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  <xf numFmtId="0" fontId="1" fillId="0" borderId="0" xfId="0" applyFont="1"/>
    <xf numFmtId="0" fontId="8" fillId="0" borderId="5" xfId="0" applyFont="1" applyBorder="1" applyAlignment="1">
      <alignment horizontal="center"/>
    </xf>
    <xf numFmtId="0" fontId="3" fillId="10" borderId="7" xfId="0" applyFont="1" applyFill="1" applyBorder="1"/>
    <xf numFmtId="0" fontId="3" fillId="9" borderId="7" xfId="0" applyFont="1" applyFill="1" applyBorder="1"/>
    <xf numFmtId="0" fontId="3" fillId="8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10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0" xfId="0" applyNumberFormat="1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/>
    <xf numFmtId="0" fontId="4" fillId="7" borderId="5" xfId="0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4" fillId="0" borderId="5" xfId="0" applyFont="1" applyBorder="1"/>
    <xf numFmtId="0" fontId="4" fillId="2" borderId="5" xfId="0" applyFont="1" applyFill="1" applyBorder="1" applyAlignment="1">
      <alignment horizontal="center"/>
    </xf>
    <xf numFmtId="2" fontId="13" fillId="8" borderId="0" xfId="0" applyNumberFormat="1" applyFont="1" applyFill="1" applyAlignment="1">
      <alignment horizontal="center"/>
    </xf>
    <xf numFmtId="0" fontId="1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2" fillId="7" borderId="0" xfId="0" applyFont="1" applyFill="1" applyAlignment="1">
      <alignment horizontal="left"/>
    </xf>
    <xf numFmtId="0" fontId="2" fillId="10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2" fillId="5" borderId="0" xfId="0" applyFont="1" applyFill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1">
    <cellStyle name="Standard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177800</xdr:colOff>
      <xdr:row>17</xdr:row>
      <xdr:rowOff>150584</xdr:rowOff>
    </xdr:from>
    <xdr:to>
      <xdr:col>11</xdr:col>
      <xdr:colOff>241300</xdr:colOff>
      <xdr:row>28</xdr:row>
      <xdr:rowOff>74384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7C2A40E-C8FA-CF45-A667-0787B0FF4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0" y="4747984"/>
          <a:ext cx="6680200" cy="2628900"/>
        </a:xfrm>
        <a:prstGeom prst="rect">
          <a:avLst/>
        </a:prstGeom>
      </xdr:spPr>
    </xdr:pic>
    <xdr:clientData/>
  </xdr:twoCellAnchor>
  <xdr:twoCellAnchor editAs="oneCell">
    <xdr:from>
      <xdr:col>8</xdr:col>
      <xdr:colOff>159659</xdr:colOff>
      <xdr:row>29</xdr:row>
      <xdr:rowOff>25400</xdr:rowOff>
    </xdr:from>
    <xdr:to>
      <xdr:col>11</xdr:col>
      <xdr:colOff>388259</xdr:colOff>
      <xdr:row>37</xdr:row>
      <xdr:rowOff>304800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4DF4740-18BE-AC4B-BE65-80E2D4D0C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5659" y="7594600"/>
          <a:ext cx="6845300" cy="267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70"/>
  <sheetViews>
    <sheetView tabSelected="1" topLeftCell="G14" workbookViewId="0">
      <selection activeCell="P33" sqref="P33"/>
    </sheetView>
  </sheetViews>
  <sheetFormatPr baseColWidth="10" defaultColWidth="8.83203125" defaultRowHeight="15" x14ac:dyDescent="0.2"/>
  <cols>
    <col min="1" max="1" width="35" customWidth="1"/>
    <col min="2" max="2" width="18.1640625" customWidth="1"/>
    <col min="3" max="3" width="26.83203125" customWidth="1"/>
    <col min="4" max="4" width="24.6640625" customWidth="1"/>
    <col min="5" max="5" width="22" customWidth="1"/>
    <col min="6" max="6" width="21" bestFit="1" customWidth="1"/>
    <col min="7" max="7" width="24.33203125" bestFit="1" customWidth="1"/>
    <col min="8" max="8" width="24.6640625" bestFit="1" customWidth="1"/>
    <col min="9" max="9" width="31.1640625" bestFit="1" customWidth="1"/>
    <col min="10" max="10" width="27.1640625" customWidth="1"/>
    <col min="11" max="11" width="28.5" bestFit="1" customWidth="1"/>
  </cols>
  <sheetData>
    <row r="2" spans="1:11" ht="43" customHeight="1" x14ac:dyDescent="0.2">
      <c r="A2" s="47" t="s">
        <v>27</v>
      </c>
      <c r="B2" s="47"/>
      <c r="C2" s="47"/>
      <c r="D2" s="47"/>
      <c r="E2" s="47"/>
      <c r="F2" s="47"/>
      <c r="G2" s="47"/>
      <c r="H2" s="47"/>
      <c r="I2" s="6"/>
    </row>
    <row r="4" spans="1:11" ht="21" x14ac:dyDescent="0.25">
      <c r="F4" s="13"/>
      <c r="G4" s="13"/>
      <c r="H4" s="13"/>
      <c r="I4" s="13"/>
    </row>
    <row r="5" spans="1:11" ht="19" x14ac:dyDescent="0.25">
      <c r="F5" s="2"/>
      <c r="G5" s="2"/>
      <c r="H5" s="2"/>
      <c r="I5" s="2"/>
    </row>
    <row r="6" spans="1:11" ht="19" x14ac:dyDescent="0.25">
      <c r="A6" s="53" t="s">
        <v>26</v>
      </c>
      <c r="B6" s="53"/>
      <c r="C6" s="53"/>
      <c r="D6" s="53"/>
      <c r="E6" s="53"/>
      <c r="F6" s="53"/>
      <c r="G6" s="2"/>
      <c r="H6" s="2"/>
      <c r="I6" s="2"/>
    </row>
    <row r="7" spans="1:11" ht="19" x14ac:dyDescent="0.25">
      <c r="A7" s="54" t="s">
        <v>17</v>
      </c>
      <c r="B7" s="54"/>
      <c r="C7" s="54"/>
      <c r="D7" s="54"/>
      <c r="E7" s="54"/>
      <c r="F7" s="54"/>
      <c r="G7" s="2"/>
      <c r="H7" s="2"/>
      <c r="I7" s="2"/>
      <c r="J7" s="2"/>
      <c r="K7" s="2"/>
    </row>
    <row r="8" spans="1:11" ht="19" x14ac:dyDescent="0.25">
      <c r="A8" s="55" t="s">
        <v>18</v>
      </c>
      <c r="B8" s="55"/>
      <c r="C8" s="55"/>
      <c r="D8" s="55"/>
      <c r="E8" s="55"/>
      <c r="F8" s="55"/>
      <c r="G8" s="14"/>
      <c r="H8" s="14"/>
      <c r="I8" s="14"/>
      <c r="J8" s="14"/>
      <c r="K8" s="14"/>
    </row>
    <row r="11" spans="1:11" ht="50" customHeight="1" x14ac:dyDescent="0.3">
      <c r="A11" s="60" t="s">
        <v>23</v>
      </c>
      <c r="B11" s="61"/>
      <c r="C11" s="61"/>
      <c r="D11" s="61"/>
      <c r="E11" s="61"/>
      <c r="F11" s="61"/>
    </row>
    <row r="12" spans="1:11" ht="19" x14ac:dyDescent="0.25">
      <c r="A12" s="44" t="s">
        <v>19</v>
      </c>
      <c r="B12" s="44"/>
      <c r="C12" s="44"/>
      <c r="D12" s="44"/>
      <c r="E12" s="44"/>
      <c r="F12" s="44"/>
      <c r="G12" s="44"/>
      <c r="H12" s="44"/>
    </row>
    <row r="13" spans="1:11" ht="19" x14ac:dyDescent="0.25">
      <c r="A13" s="43" t="s">
        <v>20</v>
      </c>
      <c r="B13" s="43"/>
      <c r="C13" s="43"/>
      <c r="D13" s="43"/>
      <c r="E13" s="43"/>
      <c r="F13" s="43"/>
      <c r="G13" s="43"/>
      <c r="H13" s="43"/>
    </row>
    <row r="14" spans="1:11" ht="19" x14ac:dyDescent="0.25">
      <c r="A14" s="45" t="s">
        <v>21</v>
      </c>
      <c r="B14" s="45"/>
      <c r="C14" s="45"/>
      <c r="D14" s="45"/>
      <c r="E14" s="45"/>
      <c r="F14" s="45"/>
      <c r="G14" s="45"/>
      <c r="H14" s="45"/>
    </row>
    <row r="15" spans="1:11" ht="19" x14ac:dyDescent="0.25">
      <c r="A15" s="46" t="s">
        <v>22</v>
      </c>
      <c r="B15" s="46"/>
      <c r="C15" s="46"/>
      <c r="D15" s="46"/>
      <c r="E15" s="46"/>
      <c r="F15" s="46"/>
      <c r="G15" s="46"/>
      <c r="H15" s="46"/>
    </row>
    <row r="17" spans="1:9" ht="21" x14ac:dyDescent="0.25">
      <c r="A17" s="42" t="s">
        <v>25</v>
      </c>
      <c r="B17" s="42"/>
      <c r="C17" s="42"/>
      <c r="D17" s="42"/>
      <c r="E17" s="42"/>
      <c r="F17" s="42"/>
      <c r="G17" s="42"/>
      <c r="H17" s="42"/>
      <c r="I17" s="42"/>
    </row>
    <row r="18" spans="1:9" ht="16" thickBot="1" x14ac:dyDescent="0.25"/>
    <row r="19" spans="1:9" x14ac:dyDescent="0.2">
      <c r="A19" s="25"/>
      <c r="B19" s="26"/>
      <c r="C19" s="26"/>
      <c r="D19" s="26"/>
      <c r="E19" s="26"/>
      <c r="F19" s="26"/>
      <c r="G19" s="26"/>
      <c r="H19" s="27"/>
    </row>
    <row r="20" spans="1:9" ht="26" x14ac:dyDescent="0.3">
      <c r="A20" s="56" t="s">
        <v>15</v>
      </c>
      <c r="B20" s="57"/>
      <c r="C20" s="57"/>
      <c r="D20" s="57"/>
      <c r="E20" s="57"/>
      <c r="F20" s="57"/>
      <c r="G20" s="57"/>
      <c r="H20" s="58"/>
    </row>
    <row r="21" spans="1:9" x14ac:dyDescent="0.2">
      <c r="A21" s="16"/>
      <c r="H21" s="17"/>
    </row>
    <row r="22" spans="1:9" x14ac:dyDescent="0.2">
      <c r="A22" s="16"/>
      <c r="H22" s="17"/>
    </row>
    <row r="23" spans="1:9" ht="21" x14ac:dyDescent="0.25">
      <c r="A23" s="51" t="s">
        <v>3</v>
      </c>
      <c r="B23" s="52"/>
      <c r="C23" s="52"/>
      <c r="D23" s="52"/>
      <c r="E23" s="18"/>
      <c r="H23" s="17"/>
    </row>
    <row r="24" spans="1:9" ht="21" x14ac:dyDescent="0.25">
      <c r="A24" s="35" t="s">
        <v>8</v>
      </c>
      <c r="B24" s="36"/>
      <c r="C24" s="36"/>
      <c r="D24" s="36" t="s">
        <v>2</v>
      </c>
      <c r="H24" s="17"/>
    </row>
    <row r="25" spans="1:9" ht="21" x14ac:dyDescent="0.25">
      <c r="A25" s="37">
        <v>112</v>
      </c>
      <c r="B25" s="13"/>
      <c r="C25" s="13"/>
      <c r="D25" s="38">
        <f>(112-A25)/0.645</f>
        <v>0</v>
      </c>
      <c r="H25" s="17"/>
    </row>
    <row r="26" spans="1:9" ht="21" x14ac:dyDescent="0.25">
      <c r="A26" s="39"/>
      <c r="B26" s="13"/>
      <c r="C26" s="13"/>
      <c r="D26" s="13"/>
      <c r="H26" s="17"/>
    </row>
    <row r="27" spans="1:9" ht="21" x14ac:dyDescent="0.25">
      <c r="A27" s="51" t="s">
        <v>1</v>
      </c>
      <c r="B27" s="52"/>
      <c r="C27" s="52"/>
      <c r="D27" s="52"/>
      <c r="E27" s="19"/>
      <c r="H27" s="17"/>
    </row>
    <row r="28" spans="1:9" ht="21" x14ac:dyDescent="0.25">
      <c r="A28" s="35" t="s">
        <v>2</v>
      </c>
      <c r="B28" s="36"/>
      <c r="C28" s="36" t="s">
        <v>8</v>
      </c>
      <c r="D28" s="36" t="s">
        <v>6</v>
      </c>
      <c r="H28" s="17"/>
    </row>
    <row r="29" spans="1:9" ht="21" x14ac:dyDescent="0.25">
      <c r="A29" s="40">
        <v>0</v>
      </c>
      <c r="B29" s="13"/>
      <c r="C29" s="41">
        <f>112-A29*0.645</f>
        <v>112</v>
      </c>
      <c r="D29" s="41">
        <f>58-A29*0.314</f>
        <v>58</v>
      </c>
      <c r="H29" s="17"/>
    </row>
    <row r="30" spans="1:9" x14ac:dyDescent="0.2">
      <c r="A30" s="16"/>
      <c r="H30" s="17"/>
    </row>
    <row r="31" spans="1:9" x14ac:dyDescent="0.2">
      <c r="A31" s="16"/>
      <c r="H31" s="17"/>
    </row>
    <row r="32" spans="1:9" x14ac:dyDescent="0.2">
      <c r="A32" s="20"/>
      <c r="B32" s="7"/>
      <c r="C32" s="7"/>
      <c r="D32" s="7"/>
      <c r="H32" s="17"/>
    </row>
    <row r="33" spans="1:8" ht="21" x14ac:dyDescent="0.25">
      <c r="A33" s="21" t="s">
        <v>13</v>
      </c>
      <c r="B33" s="28">
        <v>1.7</v>
      </c>
      <c r="H33" s="17"/>
    </row>
    <row r="34" spans="1:8" ht="21" x14ac:dyDescent="0.25">
      <c r="A34" s="21" t="s">
        <v>14</v>
      </c>
      <c r="B34" s="28">
        <v>0.6</v>
      </c>
      <c r="H34" s="17"/>
    </row>
    <row r="35" spans="1:8" ht="21" x14ac:dyDescent="0.25">
      <c r="A35" s="22" t="s">
        <v>12</v>
      </c>
      <c r="B35" s="29">
        <v>25</v>
      </c>
      <c r="H35" s="17"/>
    </row>
    <row r="36" spans="1:8" x14ac:dyDescent="0.2">
      <c r="A36" s="16"/>
      <c r="H36" s="17"/>
    </row>
    <row r="37" spans="1:8" ht="66" x14ac:dyDescent="0.2">
      <c r="A37" s="23" t="s">
        <v>10</v>
      </c>
      <c r="B37" s="15" t="s">
        <v>4</v>
      </c>
      <c r="C37" s="4" t="s">
        <v>5</v>
      </c>
      <c r="D37" s="4" t="s">
        <v>0</v>
      </c>
      <c r="E37" s="5" t="s">
        <v>11</v>
      </c>
      <c r="F37" s="5" t="s">
        <v>16</v>
      </c>
      <c r="G37" s="3" t="s">
        <v>7</v>
      </c>
      <c r="H37" s="24" t="s">
        <v>9</v>
      </c>
    </row>
    <row r="38" spans="1:8" ht="25" customHeight="1" thickBot="1" x14ac:dyDescent="0.3">
      <c r="A38" s="30">
        <f>C29</f>
        <v>112</v>
      </c>
      <c r="B38" s="31">
        <f>D29</f>
        <v>58</v>
      </c>
      <c r="C38" s="31">
        <f>640/(2*B35*TAN(RADIANS(C29/2)))</f>
        <v>8.6337090155830598</v>
      </c>
      <c r="D38" s="31">
        <f>480/(2*B35*TAN(RADIANS(D29/2)))</f>
        <v>17.318858450605667</v>
      </c>
      <c r="E38" s="31">
        <f>D38*(B33/1)</f>
        <v>29.442059366029632</v>
      </c>
      <c r="F38" s="32">
        <f>C38*(B34/1)</f>
        <v>5.1802254093498359</v>
      </c>
      <c r="G38" s="33" t="str">
        <f>IF(E38&gt;=10,"✔️","❌")</f>
        <v>✔️</v>
      </c>
      <c r="H38" s="34" t="str">
        <f>IF(F38&gt;=5,"✔️","❌")</f>
        <v>✔️</v>
      </c>
    </row>
    <row r="40" spans="1:8" x14ac:dyDescent="0.2">
      <c r="A40" s="59"/>
      <c r="B40" s="59"/>
      <c r="C40" s="59"/>
      <c r="D40" s="59"/>
      <c r="E40" s="8"/>
      <c r="F40" s="8"/>
    </row>
    <row r="41" spans="1:8" x14ac:dyDescent="0.2">
      <c r="A41" s="7"/>
      <c r="B41" s="7"/>
      <c r="C41" s="7"/>
      <c r="D41" s="7"/>
      <c r="E41" s="8"/>
      <c r="F41" s="8"/>
    </row>
    <row r="42" spans="1:8" x14ac:dyDescent="0.2">
      <c r="A42" s="9"/>
      <c r="D42" s="10"/>
      <c r="E42" s="8"/>
      <c r="F42" s="8"/>
    </row>
    <row r="43" spans="1:8" x14ac:dyDescent="0.2">
      <c r="A43" s="7"/>
      <c r="B43" s="9"/>
      <c r="C43" s="9"/>
      <c r="D43" s="9"/>
      <c r="E43" s="11"/>
      <c r="F43" s="11"/>
      <c r="G43" s="9"/>
      <c r="H43" s="9"/>
    </row>
    <row r="44" spans="1:8" x14ac:dyDescent="0.2">
      <c r="E44" s="12"/>
      <c r="F44" s="12"/>
    </row>
    <row r="45" spans="1:8" ht="16" thickBot="1" x14ac:dyDescent="0.25"/>
    <row r="46" spans="1:8" ht="26" x14ac:dyDescent="0.3">
      <c r="A46" s="48" t="s">
        <v>24</v>
      </c>
      <c r="B46" s="49"/>
      <c r="C46" s="49"/>
      <c r="D46" s="49"/>
      <c r="E46" s="49"/>
      <c r="F46" s="49"/>
      <c r="G46" s="49"/>
      <c r="H46" s="50"/>
    </row>
    <row r="47" spans="1:8" x14ac:dyDescent="0.2">
      <c r="A47" s="16"/>
      <c r="H47" s="17"/>
    </row>
    <row r="48" spans="1:8" x14ac:dyDescent="0.2">
      <c r="A48" s="16"/>
      <c r="H48" s="17"/>
    </row>
    <row r="49" spans="1:8" ht="21" x14ac:dyDescent="0.25">
      <c r="A49" s="51" t="s">
        <v>3</v>
      </c>
      <c r="B49" s="52"/>
      <c r="C49" s="52"/>
      <c r="D49" s="52"/>
      <c r="E49" s="18"/>
      <c r="H49" s="17"/>
    </row>
    <row r="50" spans="1:8" ht="21" x14ac:dyDescent="0.25">
      <c r="A50" s="35" t="s">
        <v>8</v>
      </c>
      <c r="B50" s="36"/>
      <c r="C50" s="36"/>
      <c r="D50" s="36" t="s">
        <v>2</v>
      </c>
      <c r="H50" s="17"/>
    </row>
    <row r="51" spans="1:8" ht="21" x14ac:dyDescent="0.25">
      <c r="A51" s="37">
        <v>42</v>
      </c>
      <c r="B51" s="13"/>
      <c r="C51" s="13"/>
      <c r="D51" s="38">
        <f>(42-A51)/0.27</f>
        <v>0</v>
      </c>
      <c r="H51" s="17"/>
    </row>
    <row r="52" spans="1:8" ht="21" x14ac:dyDescent="0.25">
      <c r="A52" s="39"/>
      <c r="B52" s="13"/>
      <c r="C52" s="13"/>
      <c r="D52" s="13"/>
      <c r="H52" s="17"/>
    </row>
    <row r="53" spans="1:8" ht="21" x14ac:dyDescent="0.25">
      <c r="A53" s="51" t="s">
        <v>1</v>
      </c>
      <c r="B53" s="52"/>
      <c r="C53" s="52"/>
      <c r="D53" s="52"/>
      <c r="E53" s="19"/>
      <c r="H53" s="17"/>
    </row>
    <row r="54" spans="1:8" ht="21" x14ac:dyDescent="0.25">
      <c r="A54" s="35" t="s">
        <v>2</v>
      </c>
      <c r="B54" s="36"/>
      <c r="C54" s="36" t="s">
        <v>8</v>
      </c>
      <c r="D54" s="36" t="s">
        <v>6</v>
      </c>
      <c r="H54" s="17"/>
    </row>
    <row r="55" spans="1:8" ht="21" x14ac:dyDescent="0.25">
      <c r="A55" s="40">
        <v>0</v>
      </c>
      <c r="B55" s="13"/>
      <c r="C55" s="41">
        <f>42-A55*0.27</f>
        <v>42</v>
      </c>
      <c r="D55" s="41">
        <f>22.8-A55*0.144</f>
        <v>22.8</v>
      </c>
      <c r="H55" s="17"/>
    </row>
    <row r="56" spans="1:8" x14ac:dyDescent="0.2">
      <c r="A56" s="16"/>
      <c r="H56" s="17"/>
    </row>
    <row r="57" spans="1:8" x14ac:dyDescent="0.2">
      <c r="A57" s="16"/>
      <c r="H57" s="17"/>
    </row>
    <row r="58" spans="1:8" x14ac:dyDescent="0.2">
      <c r="A58" s="20"/>
      <c r="B58" s="7"/>
      <c r="C58" s="7"/>
      <c r="D58" s="7"/>
      <c r="H58" s="17"/>
    </row>
    <row r="59" spans="1:8" ht="21" x14ac:dyDescent="0.25">
      <c r="A59" s="21" t="s">
        <v>13</v>
      </c>
      <c r="B59" s="28">
        <v>1.7</v>
      </c>
      <c r="H59" s="17"/>
    </row>
    <row r="60" spans="1:8" ht="21" x14ac:dyDescent="0.25">
      <c r="A60" s="21" t="s">
        <v>14</v>
      </c>
      <c r="B60" s="28">
        <v>0.6</v>
      </c>
      <c r="H60" s="17"/>
    </row>
    <row r="61" spans="1:8" ht="21" x14ac:dyDescent="0.25">
      <c r="A61" s="22" t="s">
        <v>12</v>
      </c>
      <c r="B61" s="29">
        <v>100</v>
      </c>
      <c r="H61" s="17"/>
    </row>
    <row r="62" spans="1:8" x14ac:dyDescent="0.2">
      <c r="A62" s="16"/>
      <c r="H62" s="17"/>
    </row>
    <row r="63" spans="1:8" ht="66" x14ac:dyDescent="0.2">
      <c r="A63" s="23" t="s">
        <v>10</v>
      </c>
      <c r="B63" s="15" t="s">
        <v>4</v>
      </c>
      <c r="C63" s="4" t="s">
        <v>5</v>
      </c>
      <c r="D63" s="4" t="s">
        <v>0</v>
      </c>
      <c r="E63" s="5" t="s">
        <v>11</v>
      </c>
      <c r="F63" s="5" t="s">
        <v>16</v>
      </c>
      <c r="G63" s="3" t="s">
        <v>7</v>
      </c>
      <c r="H63" s="24" t="s">
        <v>9</v>
      </c>
    </row>
    <row r="64" spans="1:8" ht="22" thickBot="1" x14ac:dyDescent="0.3">
      <c r="A64" s="30">
        <f>C55</f>
        <v>42</v>
      </c>
      <c r="B64" s="31">
        <f>D55</f>
        <v>22.8</v>
      </c>
      <c r="C64" s="31">
        <f>640/(2*B61*TAN(RADIANS(C55/2)))</f>
        <v>8.3362850070201642</v>
      </c>
      <c r="D64" s="31">
        <f>480/(2*B61*TAN(RADIANS(D55/2)))</f>
        <v>11.902673660282575</v>
      </c>
      <c r="E64" s="31">
        <f>D64*(B59/1)</f>
        <v>20.234545222480378</v>
      </c>
      <c r="F64" s="32">
        <f>C64*(B60/1)</f>
        <v>5.001771004212098</v>
      </c>
      <c r="G64" s="33" t="str">
        <f>IF(E64&gt;=10,"✔️","❌")</f>
        <v>✔️</v>
      </c>
      <c r="H64" s="34" t="str">
        <f>IF(F64&gt;=5,"✔️","❌")</f>
        <v>✔️</v>
      </c>
    </row>
    <row r="65" spans="2:2" x14ac:dyDescent="0.2">
      <c r="B65" s="1"/>
    </row>
    <row r="66" spans="2:2" x14ac:dyDescent="0.2">
      <c r="B66" s="1"/>
    </row>
    <row r="67" spans="2:2" x14ac:dyDescent="0.2">
      <c r="B67" s="1"/>
    </row>
    <row r="68" spans="2:2" x14ac:dyDescent="0.2">
      <c r="B68" s="1"/>
    </row>
    <row r="69" spans="2:2" x14ac:dyDescent="0.2">
      <c r="B69" s="1"/>
    </row>
    <row r="70" spans="2:2" x14ac:dyDescent="0.2">
      <c r="B70" s="1"/>
    </row>
  </sheetData>
  <mergeCells count="17">
    <mergeCell ref="A2:H2"/>
    <mergeCell ref="A46:H46"/>
    <mergeCell ref="A49:D49"/>
    <mergeCell ref="A53:D53"/>
    <mergeCell ref="A6:F6"/>
    <mergeCell ref="A7:F7"/>
    <mergeCell ref="A8:F8"/>
    <mergeCell ref="A20:H20"/>
    <mergeCell ref="A40:D40"/>
    <mergeCell ref="A27:D27"/>
    <mergeCell ref="A23:D23"/>
    <mergeCell ref="A11:F11"/>
    <mergeCell ref="A17:I17"/>
    <mergeCell ref="A13:H13"/>
    <mergeCell ref="A12:H12"/>
    <mergeCell ref="A14:H14"/>
    <mergeCell ref="A15:H15"/>
  </mergeCells>
  <conditionalFormatting sqref="E38">
    <cfRule type="cellIs" dxfId="11" priority="10" operator="equal">
      <formula>10</formula>
    </cfRule>
    <cfRule type="cellIs" dxfId="10" priority="11" operator="greaterThan">
      <formula>10</formula>
    </cfRule>
    <cfRule type="cellIs" dxfId="9" priority="31" operator="lessThan">
      <formula>10</formula>
    </cfRule>
  </conditionalFormatting>
  <conditionalFormatting sqref="E64">
    <cfRule type="cellIs" dxfId="8" priority="4" operator="equal">
      <formula>10</formula>
    </cfRule>
    <cfRule type="cellIs" dxfId="7" priority="5" operator="greaterThan">
      <formula>10</formula>
    </cfRule>
    <cfRule type="cellIs" dxfId="6" priority="6" operator="lessThan">
      <formula>10</formula>
    </cfRule>
  </conditionalFormatting>
  <conditionalFormatting sqref="F38">
    <cfRule type="cellIs" dxfId="5" priority="7" operator="equal">
      <formula>5</formula>
    </cfRule>
    <cfRule type="cellIs" dxfId="4" priority="8" operator="greaterThan">
      <formula>5</formula>
    </cfRule>
    <cfRule type="cellIs" dxfId="3" priority="9" operator="lessThan">
      <formula>5</formula>
    </cfRule>
  </conditionalFormatting>
  <conditionalFormatting sqref="F64">
    <cfRule type="cellIs" dxfId="2" priority="1" operator="equal">
      <formula>5</formula>
    </cfRule>
    <cfRule type="cellIs" dxfId="1" priority="2" operator="greaterThan">
      <formula>5</formula>
    </cfRule>
    <cfRule type="cellIs" dxfId="0" priority="3" operator="lessThan">
      <formula>5</formula>
    </cfRule>
  </conditionalFormatting>
  <dataValidations count="3">
    <dataValidation type="decimal" allowBlank="1" showInputMessage="1" showErrorMessage="1" errorTitle="Zommlevel auserhalb Zoombereich" error="Geben Sie einen Wert zwischen 0,00 und 100,00 ein" promptTitle="Zoomlevel" prompt="Geben Sie einen Zoomlevel von 0,00 bis 100,00 ein" sqref="A29 A42 A55" xr:uid="{9B4DB6BC-6188-FC4A-B095-2BFA706BF3B3}">
      <formula1>0</formula1>
      <formula2>100</formula2>
    </dataValidation>
    <dataValidation type="decimal" allowBlank="1" showInputMessage="1" showErrorMessage="1" errorTitle="Bildwinkel außerhalb Bildbereich" error="Geben Sie einen Wert zwischen 47,50 und 112 ein!" promptTitle="Bildwinkel" prompt="Geben Sie einen Bildwinkel von 47,5 bis 112 ein" sqref="A25" xr:uid="{CD85F38B-7CE7-DF42-89DD-E3C4A1E6CD5E}">
      <formula1>47.5</formula1>
      <formula2>112</formula2>
    </dataValidation>
    <dataValidation type="decimal" allowBlank="1" showInputMessage="1" showErrorMessage="1" errorTitle="Bildwinkel außerhalb Bildbereich" error="Geben Sie einen Wert zwischen 15 und 42 ein!" promptTitle="Bildwinkel" prompt="Geben Sie einen Bildwinkel von 15 bis 42 ein" sqref="A51" xr:uid="{FD3BF459-CF57-204D-8349-5B04D17D3005}">
      <formula1>15</formula1>
      <formula2>42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Maik Ceiler</cp:lastModifiedBy>
  <dcterms:created xsi:type="dcterms:W3CDTF">2025-04-16T14:34:56Z</dcterms:created>
  <dcterms:modified xsi:type="dcterms:W3CDTF">2025-04-22T07:13:13Z</dcterms:modified>
</cp:coreProperties>
</file>